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400 部活動\13.テニス部（男子）\☆高体連テニス専門部\00_選手登録＆大会申込業務（競技委員長）\00_選手名簿\"/>
    </mc:Choice>
  </mc:AlternateContent>
  <bookViews>
    <workbookView xWindow="-105" yWindow="-105" windowWidth="20715" windowHeight="13275"/>
  </bookViews>
  <sheets>
    <sheet name="登録名簿（高体連・協会用）" sheetId="9" r:id="rId1"/>
    <sheet name="登録名簿（高体連）" sheetId="10" r:id="rId2"/>
    <sheet name="前期審判講習会受講名簿" sheetId="7" r:id="rId3"/>
    <sheet name="後期審判講習会受講名簿" sheetId="6" state="hidden" r:id="rId4"/>
    <sheet name="学校情報" sheetId="1" r:id="rId5"/>
  </sheets>
  <definedNames>
    <definedName name="_xlnm.Print_Area" localSheetId="3">後期審判講習会受講名簿!$B$1:$I$39</definedName>
    <definedName name="_xlnm.Print_Area" localSheetId="2">前期審判講習会受講名簿!$B$1:$I$38</definedName>
    <definedName name="_xlnm.Print_Area" localSheetId="1">'登録名簿（高体連）'!$B$2:$M$87</definedName>
    <definedName name="_xlnm.Print_Area" localSheetId="0">'登録名簿（高体連・協会用）'!$B$2:$M$87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7" i="7"/>
  <c r="F8" i="7"/>
  <c r="G8" i="7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F36" i="7"/>
  <c r="G36" i="7"/>
  <c r="G7" i="7"/>
  <c r="F7" i="7"/>
  <c r="Q8" i="7"/>
  <c r="R8" i="7"/>
  <c r="S8" i="7"/>
  <c r="T8" i="7"/>
  <c r="U8" i="7"/>
  <c r="Q9" i="7"/>
  <c r="R9" i="7"/>
  <c r="S9" i="7"/>
  <c r="T9" i="7"/>
  <c r="U9" i="7"/>
  <c r="Q10" i="7"/>
  <c r="R10" i="7"/>
  <c r="S10" i="7"/>
  <c r="T10" i="7"/>
  <c r="U10" i="7"/>
  <c r="Q11" i="7"/>
  <c r="R11" i="7"/>
  <c r="S11" i="7"/>
  <c r="T11" i="7"/>
  <c r="U11" i="7"/>
  <c r="Q12" i="7"/>
  <c r="R12" i="7"/>
  <c r="S12" i="7"/>
  <c r="T12" i="7"/>
  <c r="U12" i="7"/>
  <c r="Q13" i="7"/>
  <c r="R13" i="7"/>
  <c r="S13" i="7"/>
  <c r="T13" i="7"/>
  <c r="U13" i="7"/>
  <c r="Q14" i="7"/>
  <c r="R14" i="7"/>
  <c r="S14" i="7"/>
  <c r="T14" i="7"/>
  <c r="U14" i="7"/>
  <c r="Q15" i="7"/>
  <c r="R15" i="7"/>
  <c r="S15" i="7"/>
  <c r="T15" i="7"/>
  <c r="U15" i="7"/>
  <c r="Q16" i="7"/>
  <c r="R16" i="7"/>
  <c r="S16" i="7"/>
  <c r="T16" i="7"/>
  <c r="U16" i="7"/>
  <c r="Q17" i="7"/>
  <c r="R17" i="7"/>
  <c r="S17" i="7"/>
  <c r="T17" i="7"/>
  <c r="U17" i="7"/>
  <c r="Q18" i="7"/>
  <c r="R18" i="7"/>
  <c r="S18" i="7"/>
  <c r="T18" i="7"/>
  <c r="U18" i="7"/>
  <c r="Q19" i="7"/>
  <c r="R19" i="7"/>
  <c r="S19" i="7"/>
  <c r="T19" i="7"/>
  <c r="U19" i="7"/>
  <c r="Q20" i="7"/>
  <c r="R20" i="7"/>
  <c r="S20" i="7"/>
  <c r="T20" i="7"/>
  <c r="U20" i="7"/>
  <c r="Q21" i="7"/>
  <c r="R21" i="7"/>
  <c r="S21" i="7"/>
  <c r="T21" i="7"/>
  <c r="U21" i="7"/>
  <c r="Q22" i="7"/>
  <c r="R22" i="7"/>
  <c r="S22" i="7"/>
  <c r="T22" i="7"/>
  <c r="U22" i="7"/>
  <c r="Q23" i="7"/>
  <c r="R23" i="7"/>
  <c r="S23" i="7"/>
  <c r="T23" i="7"/>
  <c r="U23" i="7"/>
  <c r="Q24" i="7"/>
  <c r="R24" i="7"/>
  <c r="S24" i="7"/>
  <c r="T24" i="7"/>
  <c r="U24" i="7"/>
  <c r="Q25" i="7"/>
  <c r="R25" i="7"/>
  <c r="S25" i="7"/>
  <c r="T25" i="7"/>
  <c r="U25" i="7"/>
  <c r="Q26" i="7"/>
  <c r="R26" i="7"/>
  <c r="S26" i="7"/>
  <c r="T26" i="7"/>
  <c r="U26" i="7"/>
  <c r="Q27" i="7"/>
  <c r="R27" i="7"/>
  <c r="S27" i="7"/>
  <c r="T27" i="7"/>
  <c r="U27" i="7"/>
  <c r="Q28" i="7"/>
  <c r="R28" i="7"/>
  <c r="S28" i="7"/>
  <c r="T28" i="7"/>
  <c r="U28" i="7"/>
  <c r="Q29" i="7"/>
  <c r="R29" i="7"/>
  <c r="S29" i="7"/>
  <c r="T29" i="7"/>
  <c r="U29" i="7"/>
  <c r="Q30" i="7"/>
  <c r="R30" i="7"/>
  <c r="S30" i="7"/>
  <c r="T30" i="7"/>
  <c r="U30" i="7"/>
  <c r="Q31" i="7"/>
  <c r="R31" i="7"/>
  <c r="S31" i="7"/>
  <c r="T31" i="7"/>
  <c r="U31" i="7"/>
  <c r="Q32" i="7"/>
  <c r="R32" i="7"/>
  <c r="S32" i="7"/>
  <c r="T32" i="7"/>
  <c r="U32" i="7"/>
  <c r="Q33" i="7"/>
  <c r="R33" i="7"/>
  <c r="S33" i="7"/>
  <c r="T33" i="7"/>
  <c r="U33" i="7"/>
  <c r="Q34" i="7"/>
  <c r="R34" i="7"/>
  <c r="S34" i="7"/>
  <c r="T34" i="7"/>
  <c r="U34" i="7"/>
  <c r="Q35" i="7"/>
  <c r="R35" i="7"/>
  <c r="S35" i="7"/>
  <c r="T35" i="7"/>
  <c r="U35" i="7"/>
  <c r="Q36" i="7"/>
  <c r="R36" i="7"/>
  <c r="S36" i="7"/>
  <c r="T36" i="7"/>
  <c r="U36" i="7"/>
  <c r="Q7" i="7"/>
  <c r="R7" i="7"/>
  <c r="S7" i="7"/>
  <c r="T7" i="7"/>
  <c r="U7" i="7"/>
  <c r="K8" i="7"/>
  <c r="L8" i="7"/>
  <c r="M8" i="7"/>
  <c r="N8" i="7"/>
  <c r="O8" i="7"/>
  <c r="K9" i="7"/>
  <c r="L9" i="7"/>
  <c r="M9" i="7"/>
  <c r="N9" i="7"/>
  <c r="O9" i="7"/>
  <c r="K10" i="7"/>
  <c r="L10" i="7"/>
  <c r="M10" i="7"/>
  <c r="N10" i="7"/>
  <c r="O10" i="7"/>
  <c r="K11" i="7"/>
  <c r="L11" i="7"/>
  <c r="M11" i="7"/>
  <c r="N11" i="7"/>
  <c r="O11" i="7"/>
  <c r="K12" i="7"/>
  <c r="L12" i="7"/>
  <c r="M12" i="7"/>
  <c r="N12" i="7"/>
  <c r="O12" i="7"/>
  <c r="K13" i="7"/>
  <c r="L13" i="7"/>
  <c r="M13" i="7"/>
  <c r="N13" i="7"/>
  <c r="O13" i="7"/>
  <c r="K14" i="7"/>
  <c r="L14" i="7"/>
  <c r="M14" i="7"/>
  <c r="N14" i="7"/>
  <c r="O14" i="7"/>
  <c r="K15" i="7"/>
  <c r="L15" i="7"/>
  <c r="M15" i="7"/>
  <c r="N15" i="7"/>
  <c r="O15" i="7"/>
  <c r="K16" i="7"/>
  <c r="L16" i="7"/>
  <c r="M16" i="7"/>
  <c r="N16" i="7"/>
  <c r="O16" i="7"/>
  <c r="K17" i="7"/>
  <c r="L17" i="7"/>
  <c r="M17" i="7"/>
  <c r="N17" i="7"/>
  <c r="O17" i="7"/>
  <c r="K18" i="7"/>
  <c r="L18" i="7"/>
  <c r="M18" i="7"/>
  <c r="N18" i="7"/>
  <c r="O18" i="7"/>
  <c r="K19" i="7"/>
  <c r="L19" i="7"/>
  <c r="M19" i="7"/>
  <c r="N19" i="7"/>
  <c r="O19" i="7"/>
  <c r="K20" i="7"/>
  <c r="L20" i="7"/>
  <c r="M20" i="7"/>
  <c r="N20" i="7"/>
  <c r="O20" i="7"/>
  <c r="K21" i="7"/>
  <c r="L21" i="7"/>
  <c r="M21" i="7"/>
  <c r="N21" i="7"/>
  <c r="O21" i="7"/>
  <c r="K22" i="7"/>
  <c r="L22" i="7"/>
  <c r="M22" i="7"/>
  <c r="N22" i="7"/>
  <c r="O22" i="7"/>
  <c r="K23" i="7"/>
  <c r="L23" i="7"/>
  <c r="M23" i="7"/>
  <c r="N23" i="7"/>
  <c r="O23" i="7"/>
  <c r="K24" i="7"/>
  <c r="L24" i="7"/>
  <c r="M24" i="7"/>
  <c r="N24" i="7"/>
  <c r="O24" i="7"/>
  <c r="K25" i="7"/>
  <c r="L25" i="7"/>
  <c r="M25" i="7"/>
  <c r="N25" i="7"/>
  <c r="O25" i="7"/>
  <c r="K26" i="7"/>
  <c r="L26" i="7"/>
  <c r="M26" i="7"/>
  <c r="N26" i="7"/>
  <c r="O26" i="7"/>
  <c r="K27" i="7"/>
  <c r="L27" i="7"/>
  <c r="M27" i="7"/>
  <c r="N27" i="7"/>
  <c r="O27" i="7"/>
  <c r="K28" i="7"/>
  <c r="L28" i="7"/>
  <c r="M28" i="7"/>
  <c r="N28" i="7"/>
  <c r="O28" i="7"/>
  <c r="K29" i="7"/>
  <c r="L29" i="7"/>
  <c r="M29" i="7"/>
  <c r="N29" i="7"/>
  <c r="O29" i="7"/>
  <c r="K30" i="7"/>
  <c r="L30" i="7"/>
  <c r="M30" i="7"/>
  <c r="N30" i="7"/>
  <c r="O30" i="7"/>
  <c r="K31" i="7"/>
  <c r="L31" i="7"/>
  <c r="M31" i="7"/>
  <c r="N31" i="7"/>
  <c r="O31" i="7"/>
  <c r="K32" i="7"/>
  <c r="L32" i="7"/>
  <c r="M32" i="7"/>
  <c r="N32" i="7"/>
  <c r="O32" i="7"/>
  <c r="K33" i="7"/>
  <c r="L33" i="7"/>
  <c r="M33" i="7"/>
  <c r="N33" i="7"/>
  <c r="O33" i="7"/>
  <c r="K34" i="7"/>
  <c r="L34" i="7"/>
  <c r="M34" i="7"/>
  <c r="N34" i="7"/>
  <c r="O34" i="7"/>
  <c r="K35" i="7"/>
  <c r="L35" i="7"/>
  <c r="M35" i="7"/>
  <c r="N35" i="7"/>
  <c r="O35" i="7"/>
  <c r="K36" i="7"/>
  <c r="L36" i="7"/>
  <c r="M36" i="7"/>
  <c r="N36" i="7"/>
  <c r="O36" i="7"/>
  <c r="O7" i="7"/>
  <c r="N7" i="7"/>
  <c r="M7" i="7"/>
  <c r="L7" i="7"/>
  <c r="K7" i="7"/>
  <c r="C2" i="7"/>
  <c r="C4" i="7"/>
  <c r="L7" i="10"/>
  <c r="K7" i="10"/>
  <c r="I7" i="10"/>
  <c r="H7" i="10"/>
  <c r="K5" i="10"/>
  <c r="H5" i="10"/>
  <c r="F4" i="10"/>
  <c r="L3" i="10"/>
  <c r="H3" i="10"/>
  <c r="L7" i="9" l="1"/>
  <c r="K7" i="9"/>
  <c r="I7" i="9"/>
  <c r="H7" i="9"/>
  <c r="K5" i="9"/>
  <c r="H5" i="9"/>
  <c r="F4" i="9"/>
  <c r="L3" i="9"/>
  <c r="H3" i="9"/>
  <c r="G37" i="6" l="1"/>
  <c r="F37" i="6"/>
  <c r="E37" i="6"/>
  <c r="G36" i="6"/>
  <c r="F36" i="6"/>
  <c r="E36" i="6"/>
  <c r="G35" i="6"/>
  <c r="F35" i="6"/>
  <c r="E35" i="6"/>
  <c r="G34" i="6"/>
  <c r="F34" i="6"/>
  <c r="E34" i="6"/>
  <c r="G33" i="6"/>
  <c r="F33" i="6"/>
  <c r="E33" i="6"/>
  <c r="G32" i="6"/>
  <c r="F32" i="6"/>
  <c r="E32" i="6"/>
  <c r="G31" i="6"/>
  <c r="F31" i="6"/>
  <c r="E31" i="6"/>
  <c r="G30" i="6"/>
  <c r="F30" i="6"/>
  <c r="E30" i="6"/>
  <c r="G29" i="6"/>
  <c r="F29" i="6"/>
  <c r="E29" i="6"/>
  <c r="G28" i="6"/>
  <c r="F28" i="6"/>
  <c r="E28" i="6"/>
  <c r="G27" i="6"/>
  <c r="F27" i="6"/>
  <c r="E27" i="6"/>
  <c r="G26" i="6"/>
  <c r="F26" i="6"/>
  <c r="E26" i="6"/>
  <c r="G25" i="6"/>
  <c r="F25" i="6"/>
  <c r="E25" i="6"/>
  <c r="G24" i="6"/>
  <c r="F24" i="6"/>
  <c r="E24" i="6"/>
  <c r="G23" i="6"/>
  <c r="F23" i="6"/>
  <c r="E23" i="6"/>
  <c r="G22" i="6"/>
  <c r="F22" i="6"/>
  <c r="E22" i="6"/>
  <c r="G21" i="6"/>
  <c r="F21" i="6"/>
  <c r="E21" i="6"/>
  <c r="G20" i="6"/>
  <c r="F20" i="6"/>
  <c r="E20" i="6"/>
  <c r="G19" i="6"/>
  <c r="F19" i="6"/>
  <c r="E19" i="6"/>
  <c r="G18" i="6"/>
  <c r="F18" i="6"/>
  <c r="E18" i="6"/>
  <c r="G17" i="6"/>
  <c r="F17" i="6"/>
  <c r="E17" i="6"/>
  <c r="G16" i="6"/>
  <c r="F16" i="6"/>
  <c r="E16" i="6"/>
  <c r="G15" i="6"/>
  <c r="F15" i="6"/>
  <c r="E15" i="6"/>
  <c r="G14" i="6"/>
  <c r="F14" i="6"/>
  <c r="E14" i="6"/>
  <c r="G13" i="6"/>
  <c r="F13" i="6"/>
  <c r="E13" i="6"/>
  <c r="G12" i="6"/>
  <c r="F12" i="6"/>
  <c r="E12" i="6"/>
  <c r="G11" i="6"/>
  <c r="F11" i="6"/>
  <c r="E11" i="6"/>
  <c r="G10" i="6"/>
  <c r="F10" i="6"/>
  <c r="E10" i="6"/>
  <c r="G9" i="6"/>
  <c r="F9" i="6"/>
  <c r="E9" i="6"/>
  <c r="G8" i="6"/>
  <c r="F8" i="6"/>
  <c r="E8" i="6"/>
  <c r="C5" i="6"/>
  <c r="F4" i="6" s="1"/>
  <c r="C3" i="6"/>
  <c r="F3" i="7"/>
</calcChain>
</file>

<file path=xl/comments1.xml><?xml version="1.0" encoding="utf-8"?>
<comments xmlns="http://schemas.openxmlformats.org/spreadsheetml/2006/main">
  <authors>
    <author>中木　康晴</author>
    <author>中木</author>
    <author>有磯高等学校</author>
  </authors>
  <commentList>
    <comment ref="H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ｺｰﾄﾞ番号を入力してください
学校名、校長名、〒、住所、TEL、FAXが”学校情報”ｼｰﾄから出ます。違っている場合には、訂正お願いします。
</t>
        </r>
      </text>
    </comment>
    <comment ref="J2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男子　：　１
女子　：　２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高体連・協会を選択し、校長印用を印刷してください。
高体連と協会登録が違う場合には、別のシートで作成してください。</t>
        </r>
      </text>
    </comment>
    <comment ref="C9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顧問情報を入力してください。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半角英数で入力
例）0763-22-6753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３・２年生については、昨年度の登録番号を入力してください。
１年生については未記入でお願いします。
入力したものを後ほどお返しします。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
市は１字
例）富山市　→　富・</t>
        </r>
      </text>
    </comment>
    <comment ref="K15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半角英数で入力
例）　</t>
        </r>
        <r>
          <rPr>
            <b/>
            <sz val="9"/>
            <color indexed="81"/>
            <rFont val="ＭＳ Ｐゴシック"/>
            <family val="3"/>
            <charset val="128"/>
          </rPr>
          <t>H7.5.29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又は1995/5/29</t>
        </r>
      </text>
    </comment>
    <comment ref="M15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受講者は○
未受講者は前期受講予定者　５
　　　　　　　後期受講予定者　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中木　康晴</author>
    <author>中木</author>
    <author>有磯高等学校</author>
  </authors>
  <commentList>
    <comment ref="H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ｺｰﾄﾞ番号を入力してください
学校名、校長名、〒、住所、TEL、FAXが”学校情報”ｼｰﾄから出ます。違っている場合には、訂正お願いします。
</t>
        </r>
      </text>
    </comment>
    <comment ref="J2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男子　：　１
女子　：　２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>高体連・協会を選択し、校長印用を印刷してください。
高体連と協会登録が違う場合には、別のシートで作成してください。</t>
        </r>
      </text>
    </comment>
    <comment ref="C9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顧問情報を入力してください。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半角英数で入力
例）0763-22-6753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３・２年生については、昨年度の登録番号を入力してください。
１年生については未記入でお願いします。
入力したものを後ほどお返しします。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
市は１字
例）富山市　→　富・</t>
        </r>
      </text>
    </comment>
    <comment ref="K15" authorId="2" shapeId="0">
      <text>
        <r>
          <rPr>
            <b/>
            <sz val="10"/>
            <color indexed="81"/>
            <rFont val="ＭＳ Ｐゴシック"/>
            <family val="3"/>
            <charset val="128"/>
          </rPr>
          <t>半角英数で入力
例）　</t>
        </r>
        <r>
          <rPr>
            <b/>
            <sz val="9"/>
            <color indexed="81"/>
            <rFont val="ＭＳ Ｐゴシック"/>
            <family val="3"/>
            <charset val="128"/>
          </rPr>
          <t>H7.5.29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又は1995/5/29</t>
        </r>
      </text>
    </comment>
    <comment ref="M15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受講者は○
未受講者は前期受講予定者　５
　　　　　　　後期受講予定者　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有磯高等学校</author>
  </authors>
  <commentList>
    <comment ref="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”登録名簿NO”の入力で学年、氏名が出ます。
【登録名簿（高体連・協会用）】とリンクしています。（以下参照）</t>
        </r>
      </text>
    </comment>
  </commentList>
</comments>
</file>

<file path=xl/comments4.xml><?xml version="1.0" encoding="utf-8"?>
<comments xmlns="http://schemas.openxmlformats.org/spreadsheetml/2006/main">
  <authors>
    <author>有磯高等学校</author>
  </authors>
  <commentList>
    <comment ref="D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”登録名簿NO”の入力で学年、氏名が出ます。
”登録番号”ではありません。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中木　康晴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校長名が変わった場合入力してください
</t>
        </r>
      </text>
    </comment>
  </commentList>
</comments>
</file>

<file path=xl/sharedStrings.xml><?xml version="1.0" encoding="utf-8"?>
<sst xmlns="http://schemas.openxmlformats.org/spreadsheetml/2006/main" count="314" uniqueCount="241">
  <si>
    <t>黒部市三日市1334</t>
  </si>
  <si>
    <t>52-1694</t>
  </si>
  <si>
    <t>937-0001</t>
  </si>
  <si>
    <t>魚津市浜経田3338</t>
  </si>
  <si>
    <t>22-2578</t>
  </si>
  <si>
    <t>930-0424</t>
  </si>
  <si>
    <t>中新川郡上市町斉神新444</t>
  </si>
  <si>
    <t>72-3439</t>
  </si>
  <si>
    <t>930-0221</t>
  </si>
  <si>
    <t>中新川郡立山町前沢1437-1</t>
  </si>
  <si>
    <t>63-0681</t>
  </si>
  <si>
    <t>936-0078</t>
  </si>
  <si>
    <t>滑川市高月町129</t>
  </si>
  <si>
    <t>0764-</t>
  </si>
  <si>
    <t>75-3176</t>
  </si>
  <si>
    <t>937-0041</t>
  </si>
  <si>
    <t>魚津市吉島1350</t>
  </si>
  <si>
    <t>22-7445</t>
  </si>
  <si>
    <t>939-2206</t>
  </si>
  <si>
    <t>67-3525</t>
  </si>
  <si>
    <t>939-3551</t>
  </si>
  <si>
    <t>富山市水橋中村24</t>
  </si>
  <si>
    <t>076-</t>
  </si>
  <si>
    <t>479-1099</t>
  </si>
  <si>
    <t>931-8558</t>
  </si>
  <si>
    <t>富山市蓮町4-3-20</t>
  </si>
  <si>
    <t>437-7211</t>
  </si>
  <si>
    <t>931-8502</t>
  </si>
  <si>
    <t>富山市下飯野荒田6-1</t>
  </si>
  <si>
    <t>437-6008</t>
  </si>
  <si>
    <t>939-8081</t>
  </si>
  <si>
    <t>富山市堀川小泉町1-21-1</t>
  </si>
  <si>
    <t>424-4275</t>
  </si>
  <si>
    <t>939-8191</t>
  </si>
  <si>
    <t>富山市布市98</t>
  </si>
  <si>
    <t>429-1799</t>
  </si>
  <si>
    <t>930-0097</t>
  </si>
  <si>
    <t>富山市芝園町3-1-26</t>
  </si>
  <si>
    <t>441-3543</t>
  </si>
  <si>
    <t>930-8540</t>
  </si>
  <si>
    <t>富山市庄高田413</t>
  </si>
  <si>
    <t>441-3439</t>
  </si>
  <si>
    <t>930-0138</t>
  </si>
  <si>
    <t>富山市呉羽町2070-5</t>
  </si>
  <si>
    <t>436-1058</t>
  </si>
  <si>
    <t>939-2706</t>
  </si>
  <si>
    <t>婦負郡婦中町速星926</t>
  </si>
  <si>
    <t>65-2350</t>
  </si>
  <si>
    <t>930-0175</t>
  </si>
  <si>
    <t>富山市願海寺水口444</t>
  </si>
  <si>
    <t>434-1974</t>
  </si>
  <si>
    <t>930-0855</t>
  </si>
  <si>
    <t>富山市赤江町2-10</t>
  </si>
  <si>
    <t>441-3645</t>
  </si>
  <si>
    <t>930-0916</t>
  </si>
  <si>
    <t>富山市向新庄505</t>
  </si>
  <si>
    <t>451-7928</t>
  </si>
  <si>
    <t>939-2376</t>
  </si>
  <si>
    <t>婦負郡八尾町福島213</t>
  </si>
  <si>
    <t>54-5999</t>
  </si>
  <si>
    <t>939-0234</t>
  </si>
  <si>
    <t>射水郡大門町二口1-2</t>
  </si>
  <si>
    <t>0766-</t>
  </si>
  <si>
    <t>52-5711</t>
  </si>
  <si>
    <t>935-0025</t>
  </si>
  <si>
    <t>氷見市鞍川1056</t>
  </si>
  <si>
    <t>74-0827</t>
  </si>
  <si>
    <t>933-8520</t>
  </si>
  <si>
    <t>高岡市中川園町1-1</t>
  </si>
  <si>
    <t>933-8508</t>
  </si>
  <si>
    <t>高岡市本郷2-1-1</t>
  </si>
  <si>
    <t>26-3644</t>
  </si>
  <si>
    <t>933-8517</t>
  </si>
  <si>
    <t>高岡市古定塚4-1</t>
  </si>
  <si>
    <t>25-8149</t>
  </si>
  <si>
    <t>ｺｰﾄﾞ</t>
    <phoneticPr fontId="3"/>
  </si>
  <si>
    <t>学校名</t>
    <rPh sb="0" eb="3">
      <t>ガッコウメイ</t>
    </rPh>
    <phoneticPr fontId="3"/>
  </si>
  <si>
    <t>校長名</t>
    <rPh sb="0" eb="3">
      <t>コウチョウメイ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</si>
  <si>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</si>
  <si>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</si>
  <si>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ＴＥＬ</t>
    <phoneticPr fontId="3"/>
  </si>
  <si>
    <t>ＦＡＸ</t>
    <phoneticPr fontId="3"/>
  </si>
  <si>
    <t>富山県立桜井高等学校</t>
    <rPh sb="0" eb="2">
      <t>トヤマ</t>
    </rPh>
    <rPh sb="2" eb="4">
      <t>ケンリツ</t>
    </rPh>
    <rPh sb="4" eb="6">
      <t>サクライ</t>
    </rPh>
    <rPh sb="6" eb="8">
      <t>コウトウ</t>
    </rPh>
    <rPh sb="8" eb="10">
      <t>ガッコウ</t>
    </rPh>
    <phoneticPr fontId="3"/>
  </si>
  <si>
    <t>富山県立魚津工業高等学校</t>
    <rPh sb="3" eb="4">
      <t>リツ</t>
    </rPh>
    <rPh sb="8" eb="10">
      <t>コウトウ</t>
    </rPh>
    <rPh sb="10" eb="12">
      <t>ガッコウ</t>
    </rPh>
    <phoneticPr fontId="3"/>
  </si>
  <si>
    <t>0765-</t>
    <phoneticPr fontId="3"/>
  </si>
  <si>
    <t>22-2577</t>
    <phoneticPr fontId="3"/>
  </si>
  <si>
    <t>富山県立上市高等学校</t>
    <phoneticPr fontId="3"/>
  </si>
  <si>
    <t>72-2345</t>
    <phoneticPr fontId="3"/>
  </si>
  <si>
    <t>富山県立雄山高等学校</t>
    <phoneticPr fontId="3"/>
  </si>
  <si>
    <t>新川高等学校</t>
    <phoneticPr fontId="3"/>
  </si>
  <si>
    <t>0765-</t>
    <phoneticPr fontId="3"/>
  </si>
  <si>
    <t>24-2015</t>
    <phoneticPr fontId="3"/>
  </si>
  <si>
    <t>富山県立大沢野工業高等学校</t>
    <phoneticPr fontId="3"/>
  </si>
  <si>
    <t>富山県立水橋高等学校</t>
    <phoneticPr fontId="3"/>
  </si>
  <si>
    <t>479-1077</t>
    <phoneticPr fontId="3"/>
  </si>
  <si>
    <t>富山県立富山北部高等学校</t>
    <phoneticPr fontId="3"/>
  </si>
  <si>
    <t>437-7188</t>
    <phoneticPr fontId="3"/>
  </si>
  <si>
    <t>富山県立富山東高等学校</t>
    <phoneticPr fontId="3"/>
  </si>
  <si>
    <t>437-9018</t>
    <phoneticPr fontId="3"/>
  </si>
  <si>
    <t>富山県立富山南高等学校</t>
    <phoneticPr fontId="3"/>
  </si>
  <si>
    <t>429-1822</t>
    <phoneticPr fontId="3"/>
  </si>
  <si>
    <t>富山県立富山商業高等学校</t>
    <phoneticPr fontId="3"/>
  </si>
  <si>
    <t>441-3438</t>
    <phoneticPr fontId="3"/>
  </si>
  <si>
    <t>富山県立呉羽高等学校</t>
    <phoneticPr fontId="3"/>
  </si>
  <si>
    <t>436-1056</t>
    <phoneticPr fontId="3"/>
  </si>
  <si>
    <t>富山県立富山西高等学校</t>
    <phoneticPr fontId="3"/>
  </si>
  <si>
    <t>66-2156</t>
    <phoneticPr fontId="3"/>
  </si>
  <si>
    <t>434-0577</t>
    <phoneticPr fontId="3"/>
  </si>
  <si>
    <t>龍谷富山高等学校</t>
    <phoneticPr fontId="3"/>
  </si>
  <si>
    <t>441-3141</t>
    <phoneticPr fontId="3"/>
  </si>
  <si>
    <t>富山第一高等学校</t>
    <phoneticPr fontId="3"/>
  </si>
  <si>
    <t>451-3396</t>
    <phoneticPr fontId="3"/>
  </si>
  <si>
    <t>富山県立八尾高等学校</t>
    <phoneticPr fontId="3"/>
  </si>
  <si>
    <t>54-2205</t>
    <phoneticPr fontId="3"/>
  </si>
  <si>
    <t>富山県立大門高等学校</t>
    <phoneticPr fontId="3"/>
  </si>
  <si>
    <t>52-5571</t>
    <phoneticPr fontId="3"/>
  </si>
  <si>
    <t>富山県立有磯高等学校</t>
    <phoneticPr fontId="3"/>
  </si>
  <si>
    <t>74-0229</t>
    <phoneticPr fontId="3"/>
  </si>
  <si>
    <t>富山県立高岡高等学校</t>
    <phoneticPr fontId="3"/>
  </si>
  <si>
    <t>高岡第一高等学校</t>
    <phoneticPr fontId="3"/>
  </si>
  <si>
    <t>22-6336</t>
    <phoneticPr fontId="3"/>
  </si>
  <si>
    <t>高岡龍谷高等学校</t>
    <phoneticPr fontId="3"/>
  </si>
  <si>
    <t>22-5141</t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</si>
  <si>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</si>
  <si>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</si>
  <si>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学年</t>
    <rPh sb="0" eb="2">
      <t>ガクネン</t>
    </rPh>
    <phoneticPr fontId="3"/>
  </si>
  <si>
    <t>ｺｰﾄﾞ番号</t>
    <rPh sb="4" eb="6">
      <t>バンゴウ</t>
    </rPh>
    <phoneticPr fontId="3"/>
  </si>
  <si>
    <t>印</t>
    <rPh sb="0" eb="1">
      <t>イン</t>
    </rPh>
    <phoneticPr fontId="3"/>
  </si>
  <si>
    <t>FAX</t>
    <phoneticPr fontId="3"/>
  </si>
  <si>
    <t>顧問名</t>
    <rPh sb="0" eb="2">
      <t>コモン</t>
    </rPh>
    <rPh sb="2" eb="3">
      <t>メイ</t>
    </rPh>
    <phoneticPr fontId="3"/>
  </si>
  <si>
    <t>教科</t>
    <rPh sb="0" eb="2">
      <t>キョウカ</t>
    </rPh>
    <phoneticPr fontId="3"/>
  </si>
  <si>
    <t>住　　　　所</t>
    <rPh sb="0" eb="1">
      <t>ジュウ</t>
    </rPh>
    <rPh sb="5" eb="6">
      <t>トコロ</t>
    </rPh>
    <phoneticPr fontId="3"/>
  </si>
  <si>
    <t>生年月日</t>
    <rPh sb="0" eb="2">
      <t>セイネン</t>
    </rPh>
    <rPh sb="2" eb="4">
      <t>ガッピ</t>
    </rPh>
    <phoneticPr fontId="3"/>
  </si>
  <si>
    <t>TEL</t>
    <phoneticPr fontId="3"/>
  </si>
  <si>
    <t>NO</t>
    <phoneticPr fontId="3"/>
  </si>
  <si>
    <t>審</t>
    <rPh sb="0" eb="1">
      <t>シン</t>
    </rPh>
    <phoneticPr fontId="3"/>
  </si>
  <si>
    <t>男女は別用紙　３・２・１年順　あいうえお順</t>
    <rPh sb="0" eb="2">
      <t>ダンジョ</t>
    </rPh>
    <rPh sb="3" eb="4">
      <t>ベツ</t>
    </rPh>
    <rPh sb="4" eb="6">
      <t>ヨウシ</t>
    </rPh>
    <rPh sb="12" eb="13">
      <t>ネン</t>
    </rPh>
    <rPh sb="13" eb="14">
      <t>ジュン</t>
    </rPh>
    <rPh sb="20" eb="21">
      <t>ジュン</t>
    </rPh>
    <phoneticPr fontId="3"/>
  </si>
  <si>
    <t>Ｎｏ．１</t>
    <phoneticPr fontId="3"/>
  </si>
  <si>
    <t>氏　　</t>
    <rPh sb="0" eb="1">
      <t>シ</t>
    </rPh>
    <phoneticPr fontId="3"/>
  </si>
  <si>
    <t>名</t>
    <rPh sb="0" eb="1">
      <t>メイ</t>
    </rPh>
    <phoneticPr fontId="3"/>
  </si>
  <si>
    <t>E-MAIL</t>
    <phoneticPr fontId="3"/>
  </si>
  <si>
    <t>0764-</t>
    <phoneticPr fontId="3"/>
  </si>
  <si>
    <t>0764-</t>
    <phoneticPr fontId="3"/>
  </si>
  <si>
    <t>63-0680</t>
    <phoneticPr fontId="3"/>
  </si>
  <si>
    <t>富山県立海洋高等学校</t>
    <phoneticPr fontId="3"/>
  </si>
  <si>
    <t>75-3175</t>
    <phoneticPr fontId="3"/>
  </si>
  <si>
    <t>富山市坂本2600</t>
    <rPh sb="0" eb="3">
      <t>トヤマシ</t>
    </rPh>
    <phoneticPr fontId="3"/>
  </si>
  <si>
    <t>67-2271</t>
    <phoneticPr fontId="3"/>
  </si>
  <si>
    <t>424-4274</t>
    <phoneticPr fontId="3"/>
  </si>
  <si>
    <t>22-4682</t>
    <phoneticPr fontId="3"/>
  </si>
  <si>
    <t>学校コード</t>
    <rPh sb="0" eb="2">
      <t>ガッコウ</t>
    </rPh>
    <phoneticPr fontId="3"/>
  </si>
  <si>
    <t>番号</t>
    <rPh sb="0" eb="2">
      <t>バンゴウ</t>
    </rPh>
    <phoneticPr fontId="3"/>
  </si>
  <si>
    <t>登録名簿NO</t>
    <rPh sb="0" eb="2">
      <t>トウロク</t>
    </rPh>
    <rPh sb="2" eb="4">
      <t>メイボ</t>
    </rPh>
    <phoneticPr fontId="3"/>
  </si>
  <si>
    <t>氏　　　　　　　　　　　　　　名</t>
    <rPh sb="0" eb="1">
      <t>シ</t>
    </rPh>
    <rPh sb="15" eb="16">
      <t>メイ</t>
    </rPh>
    <phoneticPr fontId="3"/>
  </si>
  <si>
    <t>後期審判講習会（７月）受講予定者名簿</t>
    <rPh sb="0" eb="2">
      <t>コウキ</t>
    </rPh>
    <rPh sb="2" eb="4">
      <t>シンパン</t>
    </rPh>
    <rPh sb="4" eb="7">
      <t>コウシュウカイ</t>
    </rPh>
    <rPh sb="9" eb="10">
      <t>ガツ</t>
    </rPh>
    <rPh sb="11" eb="13">
      <t>ジュコウ</t>
    </rPh>
    <rPh sb="13" eb="16">
      <t>ヨテイシャ</t>
    </rPh>
    <rPh sb="16" eb="18">
      <t>メイボ</t>
    </rPh>
    <phoneticPr fontId="3"/>
  </si>
  <si>
    <t>富山県立富山中部高等学校</t>
    <phoneticPr fontId="3"/>
  </si>
  <si>
    <t>441-3541</t>
    <phoneticPr fontId="3"/>
  </si>
  <si>
    <t>富山県立富山いずみ高等学校</t>
    <phoneticPr fontId="3"/>
  </si>
  <si>
    <t>938-8505</t>
    <phoneticPr fontId="3"/>
  </si>
  <si>
    <t>0765-</t>
    <phoneticPr fontId="3"/>
  </si>
  <si>
    <t>52-0120</t>
    <phoneticPr fontId="3"/>
  </si>
  <si>
    <t>国際大付属高等学校</t>
    <phoneticPr fontId="3"/>
  </si>
  <si>
    <t>富山県立泊高等学校</t>
    <rPh sb="0" eb="2">
      <t>トヤマ</t>
    </rPh>
    <rPh sb="2" eb="4">
      <t>ケンリツ</t>
    </rPh>
    <rPh sb="4" eb="5">
      <t>トマリ</t>
    </rPh>
    <rPh sb="5" eb="7">
      <t>コウトウ</t>
    </rPh>
    <rPh sb="7" eb="9">
      <t>ガッコウ</t>
    </rPh>
    <phoneticPr fontId="3"/>
  </si>
  <si>
    <t>939-0743</t>
    <phoneticPr fontId="3"/>
  </si>
  <si>
    <t>下新川郡朝日町道下603</t>
    <rPh sb="0" eb="1">
      <t>シモ</t>
    </rPh>
    <rPh sb="1" eb="3">
      <t>ニイカワ</t>
    </rPh>
    <rPh sb="3" eb="4">
      <t>グン</t>
    </rPh>
    <rPh sb="4" eb="7">
      <t>アサヒマチ</t>
    </rPh>
    <rPh sb="7" eb="9">
      <t>ミチシタ</t>
    </rPh>
    <phoneticPr fontId="3"/>
  </si>
  <si>
    <t>0765-</t>
    <phoneticPr fontId="3"/>
  </si>
  <si>
    <t>82-1191</t>
    <phoneticPr fontId="3"/>
  </si>
  <si>
    <t>82-1192</t>
    <phoneticPr fontId="3"/>
  </si>
  <si>
    <t>片山学園高等学校</t>
    <rPh sb="0" eb="2">
      <t>カタヤマ</t>
    </rPh>
    <rPh sb="2" eb="4">
      <t>ガクエン</t>
    </rPh>
    <rPh sb="4" eb="6">
      <t>コウトウ</t>
    </rPh>
    <rPh sb="6" eb="8">
      <t>ガッコウ</t>
    </rPh>
    <phoneticPr fontId="3"/>
  </si>
  <si>
    <t>930-1262</t>
    <phoneticPr fontId="3"/>
  </si>
  <si>
    <t>富山市東黒牧10</t>
    <rPh sb="0" eb="3">
      <t>トヤマシ</t>
    </rPh>
    <rPh sb="3" eb="4">
      <t>ヒガシ</t>
    </rPh>
    <rPh sb="4" eb="5">
      <t>クロ</t>
    </rPh>
    <rPh sb="5" eb="6">
      <t>マキ</t>
    </rPh>
    <phoneticPr fontId="3"/>
  </si>
  <si>
    <t>076-</t>
    <phoneticPr fontId="3"/>
  </si>
  <si>
    <t>483-3300</t>
    <phoneticPr fontId="3"/>
  </si>
  <si>
    <t>483-8700</t>
    <phoneticPr fontId="3"/>
  </si>
  <si>
    <t>0766-</t>
    <phoneticPr fontId="3"/>
  </si>
  <si>
    <t>富山県立砺波高等学校</t>
    <rPh sb="0" eb="2">
      <t>トヤマ</t>
    </rPh>
    <rPh sb="2" eb="4">
      <t>ケンリツ</t>
    </rPh>
    <rPh sb="4" eb="6">
      <t>トナミ</t>
    </rPh>
    <rPh sb="6" eb="8">
      <t>コウトウ</t>
    </rPh>
    <rPh sb="8" eb="10">
      <t>ガッコウ</t>
    </rPh>
    <phoneticPr fontId="3"/>
  </si>
  <si>
    <t>939-1385</t>
    <phoneticPr fontId="3"/>
  </si>
  <si>
    <t>砺波市東幸町3-36</t>
    <rPh sb="0" eb="3">
      <t>トナミシ</t>
    </rPh>
    <rPh sb="3" eb="4">
      <t>ヒガシ</t>
    </rPh>
    <rPh sb="4" eb="5">
      <t>サイワ</t>
    </rPh>
    <rPh sb="5" eb="6">
      <t>マチ</t>
    </rPh>
    <phoneticPr fontId="3"/>
  </si>
  <si>
    <t>0763-</t>
    <phoneticPr fontId="3"/>
  </si>
  <si>
    <t>32-2447</t>
    <phoneticPr fontId="3"/>
  </si>
  <si>
    <t>32-2955</t>
    <phoneticPr fontId="3"/>
  </si>
  <si>
    <t>富山県立高岡南高等学校</t>
    <rPh sb="0" eb="2">
      <t>トヤマ</t>
    </rPh>
    <rPh sb="2" eb="4">
      <t>ケンリツ</t>
    </rPh>
    <rPh sb="4" eb="6">
      <t>タカオカ</t>
    </rPh>
    <rPh sb="6" eb="7">
      <t>ミナミ</t>
    </rPh>
    <rPh sb="7" eb="9">
      <t>コウトウ</t>
    </rPh>
    <rPh sb="9" eb="11">
      <t>ガッコウ</t>
    </rPh>
    <phoneticPr fontId="3"/>
  </si>
  <si>
    <t>富山県高岡市戸出町3-4-2</t>
    <rPh sb="0" eb="3">
      <t>トヤマケン</t>
    </rPh>
    <rPh sb="3" eb="6">
      <t>タカオカシ</t>
    </rPh>
    <rPh sb="6" eb="9">
      <t>トイデマチ</t>
    </rPh>
    <phoneticPr fontId="3"/>
  </si>
  <si>
    <t>939-1104　</t>
    <phoneticPr fontId="3"/>
  </si>
  <si>
    <t>63-0261</t>
    <phoneticPr fontId="3"/>
  </si>
  <si>
    <t>26-3054</t>
    <phoneticPr fontId="3"/>
  </si>
  <si>
    <t>63-5563</t>
    <phoneticPr fontId="3"/>
  </si>
  <si>
    <t>金田　秀樹</t>
    <rPh sb="0" eb="2">
      <t>カネダ</t>
    </rPh>
    <rPh sb="3" eb="5">
      <t>ヒデキ</t>
    </rPh>
    <phoneticPr fontId="2"/>
  </si>
  <si>
    <t>東瀬　義人</t>
    <rPh sb="0" eb="2">
      <t>トウセ</t>
    </rPh>
    <rPh sb="3" eb="5">
      <t>ヨシヒト</t>
    </rPh>
    <phoneticPr fontId="3"/>
  </si>
  <si>
    <t>斉藤　保志</t>
    <rPh sb="0" eb="2">
      <t>サイトウ</t>
    </rPh>
    <rPh sb="3" eb="5">
      <t>ヤスシ</t>
    </rPh>
    <phoneticPr fontId="3"/>
  </si>
  <si>
    <t>中川　恒夫</t>
    <rPh sb="0" eb="2">
      <t>ナカガワ</t>
    </rPh>
    <rPh sb="3" eb="5">
      <t>ツネオ</t>
    </rPh>
    <phoneticPr fontId="3"/>
  </si>
  <si>
    <t>奈呉江　教典</t>
    <rPh sb="0" eb="1">
      <t>ナ</t>
    </rPh>
    <rPh sb="1" eb="2">
      <t>クレ</t>
    </rPh>
    <rPh sb="2" eb="3">
      <t>エ</t>
    </rPh>
    <rPh sb="4" eb="6">
      <t>キョウテン</t>
    </rPh>
    <phoneticPr fontId="2"/>
  </si>
  <si>
    <t>倉田　延邦</t>
    <phoneticPr fontId="3"/>
  </si>
  <si>
    <t>片山　浄見</t>
    <rPh sb="0" eb="2">
      <t>カタヤマ</t>
    </rPh>
    <rPh sb="3" eb="4">
      <t>ジョウ</t>
    </rPh>
    <rPh sb="4" eb="5">
      <t>ミ</t>
    </rPh>
    <phoneticPr fontId="3"/>
  </si>
  <si>
    <t>富山県立高岡工芸高等学校</t>
    <rPh sb="0" eb="4">
      <t>トヤマケンリツ</t>
    </rPh>
    <rPh sb="4" eb="6">
      <t>タカオカ</t>
    </rPh>
    <rPh sb="6" eb="8">
      <t>コウゲイ</t>
    </rPh>
    <rPh sb="8" eb="10">
      <t>コウトウ</t>
    </rPh>
    <rPh sb="10" eb="12">
      <t>ガッコウ</t>
    </rPh>
    <phoneticPr fontId="3"/>
  </si>
  <si>
    <t>933-8518</t>
    <phoneticPr fontId="3"/>
  </si>
  <si>
    <t>高岡市中川1-1-20</t>
    <rPh sb="0" eb="3">
      <t>タカオカシ</t>
    </rPh>
    <rPh sb="3" eb="5">
      <t>ナカガワ</t>
    </rPh>
    <phoneticPr fontId="3"/>
  </si>
  <si>
    <t>21-1630</t>
    <phoneticPr fontId="3"/>
  </si>
  <si>
    <t>22-1631</t>
    <phoneticPr fontId="3"/>
  </si>
  <si>
    <t>登録番号</t>
    <rPh sb="0" eb="2">
      <t>トウロク</t>
    </rPh>
    <rPh sb="2" eb="4">
      <t>バンゴウ</t>
    </rPh>
    <phoneticPr fontId="3"/>
  </si>
  <si>
    <t>富山県立氷見高等学校</t>
    <rPh sb="0" eb="2">
      <t>トヤマ</t>
    </rPh>
    <rPh sb="2" eb="4">
      <t>ケンリツ</t>
    </rPh>
    <rPh sb="4" eb="6">
      <t>ヒミ</t>
    </rPh>
    <rPh sb="6" eb="8">
      <t>コウトウ</t>
    </rPh>
    <rPh sb="8" eb="10">
      <t>ガッコウ</t>
    </rPh>
    <phoneticPr fontId="3"/>
  </si>
  <si>
    <t>富山県氷見市幸町１７番１号</t>
    <rPh sb="0" eb="3">
      <t>トヤマケン</t>
    </rPh>
    <rPh sb="3" eb="6">
      <t>ヒミシ</t>
    </rPh>
    <rPh sb="6" eb="8">
      <t>サイワイチョウ</t>
    </rPh>
    <rPh sb="10" eb="11">
      <t>バン</t>
    </rPh>
    <rPh sb="12" eb="13">
      <t>ゴウ</t>
    </rPh>
    <phoneticPr fontId="3"/>
  </si>
  <si>
    <t>935-8535</t>
    <phoneticPr fontId="3"/>
  </si>
  <si>
    <t>0766-</t>
    <phoneticPr fontId="3"/>
  </si>
  <si>
    <t>74-0335　　</t>
    <phoneticPr fontId="3"/>
  </si>
  <si>
    <t>72-8136</t>
    <phoneticPr fontId="3"/>
  </si>
  <si>
    <t>三津島　淳</t>
    <phoneticPr fontId="3"/>
  </si>
  <si>
    <t>本波　弘一</t>
    <phoneticPr fontId="3"/>
  </si>
  <si>
    <t>髙久　直樹</t>
    <phoneticPr fontId="3"/>
  </si>
  <si>
    <t>清水　卓</t>
    <phoneticPr fontId="3"/>
  </si>
  <si>
    <t>大澤　辰之</t>
    <phoneticPr fontId="3"/>
  </si>
  <si>
    <t>佐々木　啓介</t>
    <phoneticPr fontId="3"/>
  </si>
  <si>
    <t>宮池　秀洋</t>
    <phoneticPr fontId="3"/>
  </si>
  <si>
    <t>大澤　克司</t>
    <phoneticPr fontId="3"/>
  </si>
  <si>
    <t>君波　敦子</t>
    <phoneticPr fontId="3"/>
  </si>
  <si>
    <t>辻本　努</t>
    <phoneticPr fontId="3"/>
  </si>
  <si>
    <t>本江　孝一</t>
    <phoneticPr fontId="3"/>
  </si>
  <si>
    <t>塩原　優子</t>
    <phoneticPr fontId="3"/>
  </si>
  <si>
    <t>広瀬　徹</t>
    <phoneticPr fontId="3"/>
  </si>
  <si>
    <t>福島　浩一</t>
    <phoneticPr fontId="3"/>
  </si>
  <si>
    <t>篠原　俊一郎</t>
    <phoneticPr fontId="3"/>
  </si>
  <si>
    <t>串田　至人</t>
    <phoneticPr fontId="3"/>
  </si>
  <si>
    <t>杉原　栄</t>
    <phoneticPr fontId="3"/>
  </si>
  <si>
    <t>城岡　朋洋</t>
    <phoneticPr fontId="3"/>
  </si>
  <si>
    <t>審の欄は受講済み生徒○、未受講生徒は5 or 7を入力。</t>
    <rPh sb="0" eb="1">
      <t>シン</t>
    </rPh>
    <rPh sb="2" eb="3">
      <t>ラン</t>
    </rPh>
    <rPh sb="4" eb="6">
      <t>ジュコウ</t>
    </rPh>
    <rPh sb="6" eb="7">
      <t>ズ</t>
    </rPh>
    <rPh sb="8" eb="10">
      <t>セイト</t>
    </rPh>
    <rPh sb="12" eb="13">
      <t>ミ</t>
    </rPh>
    <rPh sb="13" eb="15">
      <t>ジュコウ</t>
    </rPh>
    <rPh sb="15" eb="17">
      <t>セイト</t>
    </rPh>
    <rPh sb="25" eb="27">
      <t>ニュウリョク</t>
    </rPh>
    <phoneticPr fontId="3"/>
  </si>
  <si>
    <t>高体連・協会</t>
  </si>
  <si>
    <t>池田</t>
    <rPh sb="0" eb="2">
      <t>イケダ</t>
    </rPh>
    <phoneticPr fontId="3"/>
  </si>
  <si>
    <t>2024年度テニス登録名簿</t>
    <rPh sb="4" eb="6">
      <t>ネンド</t>
    </rPh>
    <rPh sb="9" eb="11">
      <t>トウロク</t>
    </rPh>
    <rPh sb="11" eb="13">
      <t>メイボ</t>
    </rPh>
    <phoneticPr fontId="3"/>
  </si>
  <si>
    <t>池田</t>
    <rPh sb="0" eb="2">
      <t>イケダ</t>
    </rPh>
    <phoneticPr fontId="3"/>
  </si>
  <si>
    <t>なおみ</t>
    <phoneticPr fontId="3"/>
  </si>
  <si>
    <t>富・きらきら町1-2-3</t>
    <rPh sb="0" eb="1">
      <t>トミ</t>
    </rPh>
    <rPh sb="6" eb="7">
      <t>マチ</t>
    </rPh>
    <phoneticPr fontId="3"/>
  </si>
  <si>
    <t>2024.5.27</t>
    <phoneticPr fontId="3"/>
  </si>
  <si>
    <t>090-0000-0000</t>
    <phoneticPr fontId="3"/>
  </si>
  <si>
    <t>〇</t>
    <phoneticPr fontId="3"/>
  </si>
  <si>
    <t>高体連</t>
  </si>
  <si>
    <t>登録番号NO</t>
    <rPh sb="0" eb="2">
      <t>トウロク</t>
    </rPh>
    <rPh sb="2" eb="4">
      <t>バンゴウ</t>
    </rPh>
    <phoneticPr fontId="3"/>
  </si>
  <si>
    <t>学年</t>
    <rPh sb="0" eb="2">
      <t>ガクネン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</si>
  <si>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</si>
  <si>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</si>
  <si>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審判</t>
    <rPh sb="0" eb="2">
      <t>シンパン</t>
    </rPh>
    <phoneticPr fontId="3"/>
  </si>
  <si>
    <t>前期審判講習会（５月）受講予定者名簿</t>
    <rPh sb="0" eb="2">
      <t>ゼンキ</t>
    </rPh>
    <rPh sb="2" eb="4">
      <t>シンパン</t>
    </rPh>
    <rPh sb="4" eb="7">
      <t>コウシュウカイ</t>
    </rPh>
    <rPh sb="9" eb="10">
      <t>ガツ</t>
    </rPh>
    <rPh sb="11" eb="13">
      <t>ジュコウ</t>
    </rPh>
    <rPh sb="13" eb="16">
      <t>ヨテイシャ</t>
    </rPh>
    <rPh sb="16" eb="18">
      <t>メイボ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</si>
</sst>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5" xfId="0" applyFont="1" applyBorder="1" applyAlignment="1">
      <alignment horizontal="distributed" vertical="center"/>
    </xf>
    <xf numFmtId="0" fontId="0" fillId="0" borderId="5" xfId="0" applyBorder="1"/>
    <xf numFmtId="0" fontId="4" fillId="0" borderId="5" xfId="0" applyFont="1" applyBorder="1" applyAlignment="1">
      <alignment vertical="center"/>
    </xf>
    <xf numFmtId="0" fontId="4" fillId="0" borderId="6" xfId="0" quotePrefix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0" fillId="0" borderId="9" xfId="0" applyBorder="1"/>
    <xf numFmtId="0" fontId="4" fillId="0" borderId="10" xfId="0" applyFont="1" applyBorder="1" applyAlignment="1">
      <alignment horizontal="distributed" vertical="center"/>
    </xf>
    <xf numFmtId="0" fontId="0" fillId="0" borderId="10" xfId="0" applyBorder="1"/>
    <xf numFmtId="0" fontId="4" fillId="0" borderId="10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57" fontId="11" fillId="0" borderId="2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57" fontId="11" fillId="0" borderId="5" xfId="0" applyNumberFormat="1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57" fontId="11" fillId="0" borderId="10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right" vertical="top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9" fillId="0" borderId="34" xfId="0" applyFont="1" applyBorder="1"/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19" xfId="0" applyFont="1" applyBorder="1"/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/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/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4" fillId="0" borderId="8" xfId="0" quotePrefix="1" applyFont="1" applyBorder="1" applyAlignment="1" applyProtection="1">
      <alignment vertical="center"/>
      <protection locked="0"/>
    </xf>
    <xf numFmtId="0" fontId="4" fillId="0" borderId="7" xfId="0" quotePrefix="1" applyFont="1" applyBorder="1" applyAlignment="1" applyProtection="1">
      <alignment vertical="center"/>
      <protection locked="0"/>
    </xf>
    <xf numFmtId="0" fontId="4" fillId="0" borderId="8" xfId="0" quotePrefix="1" applyFont="1" applyBorder="1" applyAlignment="1" applyProtection="1">
      <alignment vertical="center" wrapText="1"/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2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1" fillId="0" borderId="57" xfId="0" applyFont="1" applyBorder="1" applyAlignment="1">
      <alignment horizontal="center" vertical="center"/>
    </xf>
    <xf numFmtId="57" fontId="11" fillId="0" borderId="20" xfId="0" applyNumberFormat="1" applyFont="1" applyBorder="1" applyAlignment="1">
      <alignment horizontal="left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shrinkToFit="1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15" fillId="0" borderId="62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57" fontId="11" fillId="0" borderId="5" xfId="0" applyNumberFormat="1" applyFont="1" applyFill="1" applyBorder="1" applyAlignment="1">
      <alignment horizontal="left" vertical="center"/>
    </xf>
    <xf numFmtId="57" fontId="11" fillId="0" borderId="20" xfId="0" applyNumberFormat="1" applyFont="1" applyFill="1" applyBorder="1" applyAlignment="1">
      <alignment horizontal="left" vertical="center"/>
    </xf>
    <xf numFmtId="57" fontId="11" fillId="0" borderId="22" xfId="0" applyNumberFormat="1" applyFont="1" applyFill="1" applyBorder="1" applyAlignment="1">
      <alignment horizontal="left" vertical="center"/>
    </xf>
    <xf numFmtId="57" fontId="11" fillId="0" borderId="10" xfId="0" applyNumberFormat="1" applyFont="1" applyFill="1" applyBorder="1" applyAlignment="1">
      <alignment horizontal="left" vertical="center"/>
    </xf>
    <xf numFmtId="57" fontId="11" fillId="0" borderId="2" xfId="0" applyNumberFormat="1" applyFont="1" applyFill="1" applyBorder="1" applyAlignment="1">
      <alignment horizontal="left" vertical="center"/>
    </xf>
    <xf numFmtId="57" fontId="11" fillId="0" borderId="6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11" fillId="0" borderId="58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1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5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60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11" fillId="0" borderId="55" xfId="0" applyFont="1" applyBorder="1" applyAlignment="1"/>
    <xf numFmtId="0" fontId="11" fillId="0" borderId="7" xfId="0" applyFont="1" applyBorder="1" applyAlignment="1"/>
    <xf numFmtId="0" fontId="11" fillId="0" borderId="12" xfId="0" applyFont="1" applyBorder="1" applyAlignment="1"/>
    <xf numFmtId="0" fontId="11" fillId="0" borderId="66" xfId="0" applyFont="1" applyBorder="1" applyAlignment="1">
      <alignment horizontal="right" vertical="center"/>
    </xf>
    <xf numFmtId="0" fontId="11" fillId="0" borderId="68" xfId="0" applyFont="1" applyFill="1" applyBorder="1" applyAlignment="1">
      <alignment horizontal="left"/>
    </xf>
    <xf numFmtId="0" fontId="11" fillId="0" borderId="69" xfId="0" applyFont="1" applyFill="1" applyBorder="1" applyAlignment="1">
      <alignment horizontal="left"/>
    </xf>
    <xf numFmtId="0" fontId="11" fillId="0" borderId="70" xfId="0" applyFont="1" applyFill="1" applyBorder="1" applyAlignment="1">
      <alignment horizontal="left"/>
    </xf>
    <xf numFmtId="0" fontId="11" fillId="0" borderId="71" xfId="0" applyFont="1" applyFill="1" applyBorder="1" applyAlignment="1">
      <alignment horizontal="left"/>
    </xf>
    <xf numFmtId="0" fontId="11" fillId="0" borderId="72" xfId="0" applyFont="1" applyFill="1" applyBorder="1" applyAlignment="1">
      <alignment horizontal="left"/>
    </xf>
    <xf numFmtId="0" fontId="11" fillId="0" borderId="73" xfId="0" applyFont="1" applyFill="1" applyBorder="1" applyAlignment="1">
      <alignment horizontal="left"/>
    </xf>
    <xf numFmtId="0" fontId="11" fillId="0" borderId="68" xfId="0" applyFont="1" applyBorder="1" applyAlignment="1">
      <alignment horizontal="left"/>
    </xf>
    <xf numFmtId="0" fontId="11" fillId="0" borderId="69" xfId="0" applyFont="1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70" xfId="0" applyFont="1" applyBorder="1" applyAlignment="1">
      <alignment horizontal="left"/>
    </xf>
    <xf numFmtId="0" fontId="11" fillId="0" borderId="69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1" fillId="0" borderId="68" xfId="0" applyFont="1" applyFill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71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73" xfId="0" applyFont="1" applyFill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shrinkToFit="1"/>
    </xf>
    <xf numFmtId="0" fontId="11" fillId="0" borderId="58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shrinkToFit="1"/>
    </xf>
    <xf numFmtId="0" fontId="11" fillId="0" borderId="2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shrinkToFit="1"/>
    </xf>
    <xf numFmtId="0" fontId="11" fillId="0" borderId="5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3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0" fillId="2" borderId="0" xfId="0" applyFill="1" applyAlignment="1">
      <alignment vertical="center" shrinkToFit="1"/>
    </xf>
    <xf numFmtId="0" fontId="11" fillId="0" borderId="5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52" xfId="0" applyBorder="1" applyAlignment="1"/>
    <xf numFmtId="0" fontId="11" fillId="0" borderId="5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3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49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61" xfId="0" applyFont="1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11" fillId="0" borderId="33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left" vertical="center" shrinkToFit="1"/>
    </xf>
    <xf numFmtId="0" fontId="11" fillId="0" borderId="5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20" fontId="11" fillId="0" borderId="6" xfId="0" applyNumberFormat="1" applyFont="1" applyBorder="1" applyAlignment="1">
      <alignment horizontal="left" vertical="center" shrinkToFit="1"/>
    </xf>
    <xf numFmtId="20" fontId="11" fillId="0" borderId="48" xfId="0" applyNumberFormat="1" applyFont="1" applyBorder="1" applyAlignment="1">
      <alignment horizontal="left" vertical="center" shrinkToFit="1"/>
    </xf>
    <xf numFmtId="20" fontId="11" fillId="0" borderId="7" xfId="0" applyNumberFormat="1" applyFont="1" applyBorder="1" applyAlignment="1">
      <alignment horizontal="left" vertical="center" shrinkToFit="1"/>
    </xf>
    <xf numFmtId="0" fontId="11" fillId="0" borderId="33" xfId="0" applyFont="1" applyFill="1" applyBorder="1" applyAlignment="1">
      <alignment horizontal="left" vertical="center" shrinkToFit="1"/>
    </xf>
    <xf numFmtId="0" fontId="11" fillId="0" borderId="54" xfId="0" applyFont="1" applyFill="1" applyBorder="1" applyAlignment="1">
      <alignment horizontal="left" vertical="center" shrinkToFit="1"/>
    </xf>
    <xf numFmtId="0" fontId="11" fillId="0" borderId="55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48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0" fillId="0" borderId="4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0" borderId="50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4" fillId="0" borderId="33" xfId="1" applyFont="1" applyBorder="1" applyAlignment="1">
      <alignment horizontal="left" vertical="center" shrinkToFit="1"/>
    </xf>
    <xf numFmtId="0" fontId="4" fillId="0" borderId="64" xfId="1" applyFont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11" fillId="0" borderId="65" xfId="0" applyFont="1" applyBorder="1" applyAlignment="1">
      <alignment horizontal="left" vertical="center" shrinkToFit="1"/>
    </xf>
    <xf numFmtId="0" fontId="0" fillId="0" borderId="54" xfId="0" applyBorder="1"/>
    <xf numFmtId="0" fontId="0" fillId="0" borderId="55" xfId="0" applyBorder="1"/>
    <xf numFmtId="0" fontId="0" fillId="0" borderId="48" xfId="0" applyBorder="1"/>
    <xf numFmtId="0" fontId="0" fillId="0" borderId="7" xfId="0" applyBorder="1"/>
    <xf numFmtId="0" fontId="0" fillId="0" borderId="49" xfId="0" applyBorder="1"/>
    <xf numFmtId="0" fontId="0" fillId="0" borderId="12" xfId="0" applyBorder="1"/>
    <xf numFmtId="0" fontId="0" fillId="0" borderId="14" xfId="0" applyBorder="1"/>
    <xf numFmtId="0" fontId="0" fillId="0" borderId="51" xfId="0" applyBorder="1"/>
    <xf numFmtId="0" fontId="11" fillId="0" borderId="33" xfId="0" applyFont="1" applyBorder="1" applyAlignment="1">
      <alignment horizontal="left" shrinkToFit="1"/>
    </xf>
    <xf numFmtId="0" fontId="11" fillId="0" borderId="54" xfId="0" applyFont="1" applyBorder="1" applyAlignment="1">
      <alignment horizontal="left" shrinkToFit="1"/>
    </xf>
    <xf numFmtId="0" fontId="11" fillId="0" borderId="55" xfId="0" applyFont="1" applyBorder="1" applyAlignment="1">
      <alignment horizontal="left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11" fillId="0" borderId="61" xfId="0" applyFont="1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61" xfId="0" applyFont="1" applyBorder="1" applyAlignment="1">
      <alignment vertical="center" shrinkToFit="1"/>
    </xf>
    <xf numFmtId="0" fontId="0" fillId="0" borderId="56" xfId="0" applyBorder="1" applyAlignment="1">
      <alignment shrinkToFit="1"/>
    </xf>
    <xf numFmtId="0" fontId="11" fillId="0" borderId="6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4" fillId="0" borderId="64" xfId="1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  <xf numFmtId="0" fontId="20" fillId="0" borderId="37" xfId="0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56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2">
    <cellStyle name="ハイパーリンク" xfId="1" builtinId="8"/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2</xdr:row>
      <xdr:rowOff>28575</xdr:rowOff>
    </xdr:from>
    <xdr:to>
      <xdr:col>12</xdr:col>
      <xdr:colOff>247650</xdr:colOff>
      <xdr:row>2</xdr:row>
      <xdr:rowOff>219075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315325" y="1714500"/>
          <a:ext cx="2190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2</xdr:row>
      <xdr:rowOff>28575</xdr:rowOff>
    </xdr:from>
    <xdr:to>
      <xdr:col>12</xdr:col>
      <xdr:colOff>247650</xdr:colOff>
      <xdr:row>2</xdr:row>
      <xdr:rowOff>219075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315325" y="1714500"/>
          <a:ext cx="2190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87"/>
  <sheetViews>
    <sheetView showZeros="0" tabSelected="1"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13.375" customWidth="1"/>
    <col min="2" max="2" width="1.375" customWidth="1"/>
    <col min="3" max="3" width="5.25" customWidth="1"/>
    <col min="4" max="4" width="9.75" customWidth="1"/>
    <col min="5" max="5" width="4.5" customWidth="1"/>
    <col min="7" max="7" width="8.875" customWidth="1"/>
    <col min="8" max="8" width="10.625" customWidth="1"/>
    <col min="9" max="9" width="10.25" customWidth="1"/>
    <col min="10" max="10" width="7.5" customWidth="1"/>
    <col min="11" max="11" width="12.5" style="19" customWidth="1"/>
    <col min="12" max="12" width="15.75" customWidth="1"/>
    <col min="13" max="13" width="3.625" customWidth="1"/>
  </cols>
  <sheetData>
    <row r="1" spans="2:16" ht="102" customHeight="1" x14ac:dyDescent="0.15"/>
    <row r="2" spans="2:16" ht="30.75" customHeight="1" x14ac:dyDescent="0.2">
      <c r="B2" s="224" t="s">
        <v>227</v>
      </c>
      <c r="C2" s="224"/>
      <c r="D2" s="224"/>
      <c r="E2" s="225"/>
      <c r="F2" s="225"/>
      <c r="G2" s="63" t="s">
        <v>126</v>
      </c>
      <c r="H2" s="98">
        <v>27</v>
      </c>
      <c r="J2" s="99">
        <v>1</v>
      </c>
      <c r="L2" s="64" t="s">
        <v>137</v>
      </c>
    </row>
    <row r="3" spans="2:16" ht="18" customHeight="1" x14ac:dyDescent="0.15">
      <c r="C3" s="20"/>
      <c r="D3" s="20"/>
      <c r="E3" s="20"/>
      <c r="G3" s="21" t="s">
        <v>76</v>
      </c>
      <c r="H3" s="226" t="str">
        <f>IF($H$2="","",VLOOKUP($H$2,学校情報!B3:J33,2,FALSE))</f>
        <v>富山県立富山中部高等学校</v>
      </c>
      <c r="I3" s="227"/>
      <c r="J3" s="227"/>
      <c r="K3" s="22" t="s">
        <v>77</v>
      </c>
      <c r="L3" s="23" t="str">
        <f>IF($H$2="","",VLOOKUP($H$2,学校情報!B3:J33,3,FALSE))</f>
        <v>本江　孝一</v>
      </c>
      <c r="M3" s="21" t="s">
        <v>127</v>
      </c>
    </row>
    <row r="4" spans="2:16" ht="18" customHeight="1" x14ac:dyDescent="0.15">
      <c r="C4" s="228" t="s">
        <v>225</v>
      </c>
      <c r="D4" s="229"/>
      <c r="E4" s="24"/>
      <c r="F4" s="25" t="str">
        <f>IF($J$2="","",VLOOKUP($J$2,$O$4:$P$5,2))</f>
        <v>男子</v>
      </c>
      <c r="G4" s="26"/>
      <c r="H4" s="27"/>
      <c r="I4" s="26"/>
      <c r="J4" s="26"/>
      <c r="K4" s="28"/>
      <c r="L4" s="26"/>
      <c r="M4" s="26"/>
      <c r="O4">
        <v>1</v>
      </c>
      <c r="P4" t="s">
        <v>123</v>
      </c>
    </row>
    <row r="5" spans="2:16" ht="18" customHeight="1" x14ac:dyDescent="0.15">
      <c r="G5" s="21" t="s">
        <v>78</v>
      </c>
      <c r="H5" s="107" t="str">
        <f>IF($H$2="","",VLOOKUP($H$2,学校情報!B3:J33,5,FALSE))</f>
        <v>930-0097</v>
      </c>
      <c r="I5" s="26"/>
      <c r="J5" s="29" t="s">
        <v>79</v>
      </c>
      <c r="K5" s="226" t="str">
        <f>IF($H$2="","",VLOOKUP($H$2,学校情報!B3:J33,6,FALSE))</f>
        <v>富山市芝園町3-1-26</v>
      </c>
      <c r="L5" s="226"/>
      <c r="M5" s="226"/>
      <c r="O5">
        <v>2</v>
      </c>
      <c r="P5" t="s">
        <v>124</v>
      </c>
    </row>
    <row r="6" spans="2:16" ht="6" customHeight="1" x14ac:dyDescent="0.15">
      <c r="C6" s="24"/>
      <c r="D6" s="24"/>
      <c r="E6" s="24"/>
      <c r="F6" s="24"/>
      <c r="G6" s="26"/>
      <c r="H6" s="27"/>
      <c r="I6" s="26"/>
      <c r="J6" s="27"/>
      <c r="K6" s="28"/>
      <c r="L6" s="26"/>
      <c r="M6" s="26"/>
    </row>
    <row r="7" spans="2:16" ht="18" customHeight="1" x14ac:dyDescent="0.15">
      <c r="C7" s="24"/>
      <c r="D7" s="24"/>
      <c r="E7" s="24"/>
      <c r="F7" s="24"/>
      <c r="G7" s="21" t="s">
        <v>80</v>
      </c>
      <c r="H7" s="30" t="str">
        <f>IF($H$2="","",VLOOKUP($H$2,学校情報!B3:J33,7,FALSE))</f>
        <v>076-</v>
      </c>
      <c r="I7" s="31" t="str">
        <f>IF($H$2="","",VLOOKUP($H$2,学校情報!B3:J33,8,FALSE))</f>
        <v>441-3541</v>
      </c>
      <c r="J7" s="29" t="s">
        <v>128</v>
      </c>
      <c r="K7" s="30" t="str">
        <f>IF($H$2="","",VLOOKUP($H$2,学校情報!B3:J33,7,FALSE))</f>
        <v>076-</v>
      </c>
      <c r="L7" s="31" t="str">
        <f>IF($H$2="","",VLOOKUP($H$2,学校情報!B3:J33,9,FALSE))</f>
        <v>441-3543</v>
      </c>
      <c r="M7" s="26"/>
    </row>
    <row r="8" spans="2:16" ht="18" customHeight="1" thickBot="1" x14ac:dyDescent="0.2">
      <c r="C8" s="24"/>
      <c r="D8" s="24"/>
      <c r="E8" s="24"/>
      <c r="F8" s="24"/>
      <c r="G8" s="24"/>
      <c r="H8" s="24"/>
      <c r="I8" s="24"/>
      <c r="J8" s="24"/>
      <c r="K8" s="32"/>
      <c r="L8" s="24"/>
      <c r="M8" s="24"/>
    </row>
    <row r="9" spans="2:16" ht="18" customHeight="1" thickBot="1" x14ac:dyDescent="0.2">
      <c r="C9" s="230" t="s">
        <v>129</v>
      </c>
      <c r="D9" s="231"/>
      <c r="E9" s="231"/>
      <c r="F9" s="34" t="s">
        <v>130</v>
      </c>
      <c r="G9" s="232" t="s">
        <v>131</v>
      </c>
      <c r="H9" s="234"/>
      <c r="I9" s="235"/>
      <c r="J9" s="232" t="s">
        <v>133</v>
      </c>
      <c r="K9" s="233"/>
      <c r="L9" s="236" t="s">
        <v>140</v>
      </c>
      <c r="M9" s="237"/>
    </row>
    <row r="10" spans="2:16" ht="21" customHeight="1" x14ac:dyDescent="0.15">
      <c r="C10" s="67">
        <v>1</v>
      </c>
      <c r="D10" s="238"/>
      <c r="E10" s="239"/>
      <c r="F10" s="203"/>
      <c r="G10" s="238"/>
      <c r="H10" s="242"/>
      <c r="I10" s="239"/>
      <c r="J10" s="238"/>
      <c r="K10" s="239"/>
      <c r="L10" s="276"/>
      <c r="M10" s="277"/>
    </row>
    <row r="11" spans="2:16" ht="21" customHeight="1" x14ac:dyDescent="0.15">
      <c r="C11" s="37">
        <v>2</v>
      </c>
      <c r="D11" s="240"/>
      <c r="E11" s="241"/>
      <c r="F11" s="209"/>
      <c r="G11" s="240"/>
      <c r="H11" s="243"/>
      <c r="I11" s="241"/>
      <c r="J11" s="240"/>
      <c r="K11" s="241"/>
      <c r="L11" s="240"/>
      <c r="M11" s="278"/>
    </row>
    <row r="12" spans="2:16" ht="21" customHeight="1" x14ac:dyDescent="0.15">
      <c r="C12" s="37">
        <v>3</v>
      </c>
      <c r="D12" s="240"/>
      <c r="E12" s="241"/>
      <c r="F12" s="209"/>
      <c r="G12" s="240"/>
      <c r="H12" s="243"/>
      <c r="I12" s="241"/>
      <c r="J12" s="240"/>
      <c r="K12" s="241"/>
      <c r="L12" s="240"/>
      <c r="M12" s="278"/>
    </row>
    <row r="13" spans="2:16" ht="21" customHeight="1" thickBot="1" x14ac:dyDescent="0.2">
      <c r="C13" s="38">
        <v>4</v>
      </c>
      <c r="D13" s="247"/>
      <c r="E13" s="248"/>
      <c r="F13" s="223"/>
      <c r="G13" s="264"/>
      <c r="H13" s="265"/>
      <c r="I13" s="266"/>
      <c r="J13" s="247"/>
      <c r="K13" s="248"/>
      <c r="L13" s="264"/>
      <c r="M13" s="279"/>
    </row>
    <row r="14" spans="2:16" ht="37.5" customHeight="1" thickBot="1" x14ac:dyDescent="0.25">
      <c r="C14" s="39"/>
      <c r="D14" s="39"/>
      <c r="E14" s="39"/>
      <c r="F14" s="39"/>
      <c r="G14" s="39"/>
      <c r="H14" s="39"/>
      <c r="J14" s="39"/>
      <c r="K14" s="40"/>
      <c r="L14" s="39"/>
      <c r="M14" s="177" t="s">
        <v>136</v>
      </c>
    </row>
    <row r="15" spans="2:16" ht="18" customHeight="1" thickBot="1" x14ac:dyDescent="0.2">
      <c r="C15" s="33" t="s">
        <v>134</v>
      </c>
      <c r="D15" s="106" t="s">
        <v>199</v>
      </c>
      <c r="E15" s="41" t="s">
        <v>125</v>
      </c>
      <c r="F15" s="161" t="s">
        <v>138</v>
      </c>
      <c r="G15" s="145" t="s">
        <v>139</v>
      </c>
      <c r="H15" s="232" t="s">
        <v>131</v>
      </c>
      <c r="I15" s="234"/>
      <c r="J15" s="235"/>
      <c r="K15" s="35" t="s">
        <v>132</v>
      </c>
      <c r="L15" s="34" t="s">
        <v>133</v>
      </c>
      <c r="M15" s="36" t="s">
        <v>135</v>
      </c>
    </row>
    <row r="16" spans="2:16" ht="21" customHeight="1" x14ac:dyDescent="0.15">
      <c r="C16" s="65">
        <v>1</v>
      </c>
      <c r="D16" s="42">
        <v>11111111</v>
      </c>
      <c r="E16" s="112">
        <v>2</v>
      </c>
      <c r="F16" s="183" t="s">
        <v>228</v>
      </c>
      <c r="G16" s="184" t="s">
        <v>229</v>
      </c>
      <c r="H16" s="249" t="s">
        <v>230</v>
      </c>
      <c r="I16" s="250"/>
      <c r="J16" s="251"/>
      <c r="K16" s="44" t="s">
        <v>231</v>
      </c>
      <c r="L16" s="199" t="s">
        <v>232</v>
      </c>
      <c r="M16" s="200" t="s">
        <v>233</v>
      </c>
    </row>
    <row r="17" spans="3:13" ht="21" customHeight="1" x14ac:dyDescent="0.15">
      <c r="C17" s="46">
        <v>2</v>
      </c>
      <c r="D17" s="47"/>
      <c r="E17" s="113"/>
      <c r="F17" s="185"/>
      <c r="G17" s="157"/>
      <c r="H17" s="252"/>
      <c r="I17" s="253"/>
      <c r="J17" s="254"/>
      <c r="K17" s="121"/>
      <c r="L17" s="201"/>
      <c r="M17" s="202"/>
    </row>
    <row r="18" spans="3:13" ht="21" customHeight="1" x14ac:dyDescent="0.15">
      <c r="C18" s="46">
        <v>3</v>
      </c>
      <c r="D18" s="47"/>
      <c r="E18" s="114"/>
      <c r="F18" s="185"/>
      <c r="G18" s="157"/>
      <c r="H18" s="252"/>
      <c r="I18" s="253"/>
      <c r="J18" s="254"/>
      <c r="K18" s="121"/>
      <c r="L18" s="201"/>
      <c r="M18" s="202"/>
    </row>
    <row r="19" spans="3:13" ht="21" customHeight="1" x14ac:dyDescent="0.15">
      <c r="C19" s="46">
        <v>4</v>
      </c>
      <c r="D19" s="47"/>
      <c r="E19" s="113"/>
      <c r="F19" s="186"/>
      <c r="G19" s="187"/>
      <c r="H19" s="255"/>
      <c r="I19" s="256"/>
      <c r="J19" s="257"/>
      <c r="K19" s="122"/>
      <c r="L19" s="203"/>
      <c r="M19" s="204"/>
    </row>
    <row r="20" spans="3:13" ht="21" customHeight="1" thickBot="1" x14ac:dyDescent="0.2">
      <c r="C20" s="103">
        <v>5</v>
      </c>
      <c r="D20" s="133"/>
      <c r="E20" s="115"/>
      <c r="F20" s="188"/>
      <c r="G20" s="189"/>
      <c r="H20" s="244"/>
      <c r="I20" s="245"/>
      <c r="J20" s="246"/>
      <c r="K20" s="123"/>
      <c r="L20" s="205"/>
      <c r="M20" s="206"/>
    </row>
    <row r="21" spans="3:13" ht="21" customHeight="1" x14ac:dyDescent="0.15">
      <c r="C21" s="100">
        <v>6</v>
      </c>
      <c r="D21" s="136"/>
      <c r="E21" s="113"/>
      <c r="F21" s="186"/>
      <c r="G21" s="190"/>
      <c r="H21" s="258"/>
      <c r="I21" s="259"/>
      <c r="J21" s="260"/>
      <c r="K21" s="122"/>
      <c r="L21" s="207"/>
      <c r="M21" s="208"/>
    </row>
    <row r="22" spans="3:13" ht="21" customHeight="1" x14ac:dyDescent="0.15">
      <c r="C22" s="46">
        <v>7</v>
      </c>
      <c r="D22" s="139"/>
      <c r="E22" s="114"/>
      <c r="F22" s="185"/>
      <c r="G22" s="191"/>
      <c r="H22" s="261"/>
      <c r="I22" s="262"/>
      <c r="J22" s="263"/>
      <c r="K22" s="121"/>
      <c r="L22" s="209"/>
      <c r="M22" s="210"/>
    </row>
    <row r="23" spans="3:13" ht="21" customHeight="1" x14ac:dyDescent="0.15">
      <c r="C23" s="46">
        <v>8</v>
      </c>
      <c r="D23" s="139"/>
      <c r="E23" s="114"/>
      <c r="F23" s="185"/>
      <c r="G23" s="191"/>
      <c r="H23" s="261"/>
      <c r="I23" s="262"/>
      <c r="J23" s="263"/>
      <c r="K23" s="121"/>
      <c r="L23" s="209"/>
      <c r="M23" s="210"/>
    </row>
    <row r="24" spans="3:13" ht="21" customHeight="1" x14ac:dyDescent="0.15">
      <c r="C24" s="46">
        <v>9</v>
      </c>
      <c r="D24" s="139"/>
      <c r="E24" s="114"/>
      <c r="F24" s="185"/>
      <c r="G24" s="191"/>
      <c r="H24" s="261"/>
      <c r="I24" s="262"/>
      <c r="J24" s="263"/>
      <c r="K24" s="121"/>
      <c r="L24" s="209"/>
      <c r="M24" s="210"/>
    </row>
    <row r="25" spans="3:13" ht="21" customHeight="1" thickBot="1" x14ac:dyDescent="0.2">
      <c r="C25" s="66">
        <v>10</v>
      </c>
      <c r="D25" s="141"/>
      <c r="E25" s="116"/>
      <c r="F25" s="192"/>
      <c r="G25" s="193"/>
      <c r="H25" s="244"/>
      <c r="I25" s="245"/>
      <c r="J25" s="246"/>
      <c r="K25" s="124"/>
      <c r="L25" s="211"/>
      <c r="M25" s="212"/>
    </row>
    <row r="26" spans="3:13" ht="21" customHeight="1" x14ac:dyDescent="0.15">
      <c r="C26" s="65">
        <v>11</v>
      </c>
      <c r="D26" s="42"/>
      <c r="E26" s="112"/>
      <c r="F26" s="183"/>
      <c r="G26" s="184"/>
      <c r="H26" s="249"/>
      <c r="I26" s="250"/>
      <c r="J26" s="251"/>
      <c r="K26" s="125"/>
      <c r="L26" s="199"/>
      <c r="M26" s="200"/>
    </row>
    <row r="27" spans="3:13" ht="21" customHeight="1" x14ac:dyDescent="0.15">
      <c r="C27" s="46">
        <v>12</v>
      </c>
      <c r="D27" s="47"/>
      <c r="E27" s="114"/>
      <c r="F27" s="185"/>
      <c r="G27" s="157"/>
      <c r="H27" s="252"/>
      <c r="I27" s="253"/>
      <c r="J27" s="254"/>
      <c r="K27" s="121"/>
      <c r="L27" s="201"/>
      <c r="M27" s="202"/>
    </row>
    <row r="28" spans="3:13" ht="21" customHeight="1" x14ac:dyDescent="0.15">
      <c r="C28" s="46">
        <v>13</v>
      </c>
      <c r="D28" s="47"/>
      <c r="E28" s="114"/>
      <c r="F28" s="185"/>
      <c r="G28" s="157"/>
      <c r="H28" s="252"/>
      <c r="I28" s="253"/>
      <c r="J28" s="254"/>
      <c r="K28" s="121"/>
      <c r="L28" s="213"/>
      <c r="M28" s="202"/>
    </row>
    <row r="29" spans="3:13" ht="21" customHeight="1" x14ac:dyDescent="0.15">
      <c r="C29" s="46">
        <v>14</v>
      </c>
      <c r="D29" s="47"/>
      <c r="E29" s="114"/>
      <c r="F29" s="185"/>
      <c r="G29" s="157"/>
      <c r="H29" s="252"/>
      <c r="I29" s="253"/>
      <c r="J29" s="254"/>
      <c r="K29" s="121"/>
      <c r="L29" s="213"/>
      <c r="M29" s="202"/>
    </row>
    <row r="30" spans="3:13" ht="21" customHeight="1" thickBot="1" x14ac:dyDescent="0.2">
      <c r="C30" s="66">
        <v>15</v>
      </c>
      <c r="D30" s="52"/>
      <c r="E30" s="117"/>
      <c r="F30" s="192"/>
      <c r="G30" s="194"/>
      <c r="H30" s="264"/>
      <c r="I30" s="265"/>
      <c r="J30" s="266"/>
      <c r="K30" s="124"/>
      <c r="L30" s="214"/>
      <c r="M30" s="215"/>
    </row>
    <row r="31" spans="3:13" ht="21" customHeight="1" x14ac:dyDescent="0.15">
      <c r="C31" s="65">
        <v>16</v>
      </c>
      <c r="D31" s="42"/>
      <c r="E31" s="112"/>
      <c r="F31" s="183"/>
      <c r="G31" s="184"/>
      <c r="H31" s="249"/>
      <c r="I31" s="250"/>
      <c r="J31" s="251"/>
      <c r="K31" s="125"/>
      <c r="L31" s="216"/>
      <c r="M31" s="200"/>
    </row>
    <row r="32" spans="3:13" ht="21" customHeight="1" x14ac:dyDescent="0.15">
      <c r="C32" s="46">
        <v>17</v>
      </c>
      <c r="D32" s="47"/>
      <c r="E32" s="114"/>
      <c r="F32" s="185"/>
      <c r="G32" s="157"/>
      <c r="H32" s="252"/>
      <c r="I32" s="253"/>
      <c r="J32" s="254"/>
      <c r="K32" s="121"/>
      <c r="L32" s="213"/>
      <c r="M32" s="202"/>
    </row>
    <row r="33" spans="3:13" ht="21" customHeight="1" x14ac:dyDescent="0.15">
      <c r="C33" s="46">
        <v>18</v>
      </c>
      <c r="D33" s="47"/>
      <c r="E33" s="114"/>
      <c r="F33" s="185"/>
      <c r="G33" s="157"/>
      <c r="H33" s="252"/>
      <c r="I33" s="253"/>
      <c r="J33" s="254"/>
      <c r="K33" s="121"/>
      <c r="L33" s="213"/>
      <c r="M33" s="202"/>
    </row>
    <row r="34" spans="3:13" ht="21" customHeight="1" x14ac:dyDescent="0.15">
      <c r="C34" s="46">
        <v>19</v>
      </c>
      <c r="D34" s="47"/>
      <c r="E34" s="114"/>
      <c r="F34" s="185"/>
      <c r="G34" s="157"/>
      <c r="H34" s="252"/>
      <c r="I34" s="253"/>
      <c r="J34" s="254"/>
      <c r="K34" s="121"/>
      <c r="L34" s="213"/>
      <c r="M34" s="202"/>
    </row>
    <row r="35" spans="3:13" ht="21" customHeight="1" thickBot="1" x14ac:dyDescent="0.2">
      <c r="C35" s="100">
        <v>20</v>
      </c>
      <c r="D35" s="109"/>
      <c r="E35" s="118"/>
      <c r="F35" s="195"/>
      <c r="G35" s="196"/>
      <c r="H35" s="264"/>
      <c r="I35" s="265"/>
      <c r="J35" s="266"/>
      <c r="K35" s="126"/>
      <c r="L35" s="217"/>
      <c r="M35" s="218"/>
    </row>
    <row r="36" spans="3:13" ht="21" customHeight="1" x14ac:dyDescent="0.15">
      <c r="C36" s="65">
        <v>21</v>
      </c>
      <c r="D36" s="111"/>
      <c r="E36" s="112"/>
      <c r="F36" s="197"/>
      <c r="G36" s="184"/>
      <c r="H36" s="249"/>
      <c r="I36" s="269"/>
      <c r="J36" s="270"/>
      <c r="K36" s="125"/>
      <c r="L36" s="216"/>
      <c r="M36" s="200"/>
    </row>
    <row r="37" spans="3:13" ht="21" customHeight="1" x14ac:dyDescent="0.15">
      <c r="C37" s="46">
        <v>22</v>
      </c>
      <c r="D37" s="47"/>
      <c r="E37" s="114"/>
      <c r="F37" s="172"/>
      <c r="G37" s="157"/>
      <c r="H37" s="252"/>
      <c r="I37" s="267"/>
      <c r="J37" s="268"/>
      <c r="K37" s="121"/>
      <c r="L37" s="213"/>
      <c r="M37" s="202"/>
    </row>
    <row r="38" spans="3:13" ht="21" customHeight="1" x14ac:dyDescent="0.15">
      <c r="C38" s="46">
        <v>23</v>
      </c>
      <c r="D38" s="47"/>
      <c r="E38" s="114"/>
      <c r="F38" s="172"/>
      <c r="G38" s="157"/>
      <c r="H38" s="252"/>
      <c r="I38" s="267"/>
      <c r="J38" s="268"/>
      <c r="K38" s="121"/>
      <c r="L38" s="213"/>
      <c r="M38" s="202"/>
    </row>
    <row r="39" spans="3:13" ht="21" customHeight="1" x14ac:dyDescent="0.15">
      <c r="C39" s="46">
        <v>24</v>
      </c>
      <c r="D39" s="47"/>
      <c r="E39" s="114"/>
      <c r="F39" s="172"/>
      <c r="G39" s="157"/>
      <c r="H39" s="252"/>
      <c r="I39" s="267"/>
      <c r="J39" s="268"/>
      <c r="K39" s="121"/>
      <c r="L39" s="213"/>
      <c r="M39" s="202"/>
    </row>
    <row r="40" spans="3:13" ht="21" customHeight="1" thickBot="1" x14ac:dyDescent="0.2">
      <c r="C40" s="103">
        <v>25</v>
      </c>
      <c r="D40" s="56"/>
      <c r="E40" s="116"/>
      <c r="F40" s="173"/>
      <c r="G40" s="194"/>
      <c r="H40" s="264"/>
      <c r="I40" s="271"/>
      <c r="J40" s="272"/>
      <c r="K40" s="54"/>
      <c r="L40" s="214"/>
      <c r="M40" s="215"/>
    </row>
    <row r="41" spans="3:13" ht="21" customHeight="1" x14ac:dyDescent="0.15">
      <c r="C41" s="100">
        <v>26</v>
      </c>
      <c r="D41" s="104"/>
      <c r="E41" s="113"/>
      <c r="F41" s="198"/>
      <c r="G41" s="187"/>
      <c r="H41" s="273"/>
      <c r="I41" s="274"/>
      <c r="J41" s="275"/>
      <c r="K41" s="101"/>
      <c r="L41" s="219"/>
      <c r="M41" s="204"/>
    </row>
    <row r="42" spans="3:13" ht="21" customHeight="1" x14ac:dyDescent="0.15">
      <c r="C42" s="46">
        <v>27</v>
      </c>
      <c r="D42" s="47"/>
      <c r="E42" s="114"/>
      <c r="F42" s="172"/>
      <c r="G42" s="157"/>
      <c r="H42" s="252"/>
      <c r="I42" s="267"/>
      <c r="J42" s="268"/>
      <c r="K42" s="49"/>
      <c r="L42" s="213"/>
      <c r="M42" s="202"/>
    </row>
    <row r="43" spans="3:13" ht="21" customHeight="1" x14ac:dyDescent="0.15">
      <c r="C43" s="46">
        <v>28</v>
      </c>
      <c r="D43" s="47"/>
      <c r="E43" s="114"/>
      <c r="F43" s="172"/>
      <c r="G43" s="157"/>
      <c r="H43" s="252"/>
      <c r="I43" s="267"/>
      <c r="J43" s="268"/>
      <c r="K43" s="49"/>
      <c r="L43" s="213"/>
      <c r="M43" s="202"/>
    </row>
    <row r="44" spans="3:13" ht="21" customHeight="1" x14ac:dyDescent="0.15">
      <c r="C44" s="46">
        <v>29</v>
      </c>
      <c r="D44" s="47"/>
      <c r="E44" s="114"/>
      <c r="F44" s="172"/>
      <c r="G44" s="157"/>
      <c r="H44" s="252"/>
      <c r="I44" s="267"/>
      <c r="J44" s="268"/>
      <c r="K44" s="49"/>
      <c r="L44" s="213"/>
      <c r="M44" s="202"/>
    </row>
    <row r="45" spans="3:13" ht="21" customHeight="1" thickBot="1" x14ac:dyDescent="0.2">
      <c r="C45" s="51">
        <v>30</v>
      </c>
      <c r="D45" s="56"/>
      <c r="E45" s="116"/>
      <c r="F45" s="173"/>
      <c r="G45" s="194"/>
      <c r="H45" s="264"/>
      <c r="I45" s="271"/>
      <c r="J45" s="272"/>
      <c r="K45" s="54"/>
      <c r="L45" s="214"/>
      <c r="M45" s="215"/>
    </row>
    <row r="46" spans="3:13" ht="21" customHeight="1" x14ac:dyDescent="0.15">
      <c r="C46" s="65">
        <v>31</v>
      </c>
      <c r="D46" s="59"/>
      <c r="E46" s="112"/>
      <c r="F46" s="197"/>
      <c r="G46" s="184"/>
      <c r="H46" s="249"/>
      <c r="I46" s="269"/>
      <c r="J46" s="270"/>
      <c r="K46" s="44"/>
      <c r="L46" s="216"/>
      <c r="M46" s="200"/>
    </row>
    <row r="47" spans="3:13" ht="21" customHeight="1" x14ac:dyDescent="0.15">
      <c r="C47" s="46">
        <v>32</v>
      </c>
      <c r="D47" s="60"/>
      <c r="E47" s="114"/>
      <c r="F47" s="172"/>
      <c r="G47" s="157"/>
      <c r="H47" s="252"/>
      <c r="I47" s="267"/>
      <c r="J47" s="268"/>
      <c r="K47" s="49"/>
      <c r="L47" s="213"/>
      <c r="M47" s="202"/>
    </row>
    <row r="48" spans="3:13" ht="21" customHeight="1" x14ac:dyDescent="0.15">
      <c r="C48" s="46">
        <v>33</v>
      </c>
      <c r="D48" s="60"/>
      <c r="E48" s="114"/>
      <c r="F48" s="172"/>
      <c r="G48" s="157"/>
      <c r="H48" s="252"/>
      <c r="I48" s="267"/>
      <c r="J48" s="268"/>
      <c r="K48" s="49"/>
      <c r="L48" s="213"/>
      <c r="M48" s="202"/>
    </row>
    <row r="49" spans="3:13" ht="21" customHeight="1" x14ac:dyDescent="0.15">
      <c r="C49" s="46">
        <v>34</v>
      </c>
      <c r="D49" s="60"/>
      <c r="E49" s="114"/>
      <c r="F49" s="172"/>
      <c r="G49" s="157"/>
      <c r="H49" s="252"/>
      <c r="I49" s="267"/>
      <c r="J49" s="268"/>
      <c r="K49" s="49"/>
      <c r="L49" s="213"/>
      <c r="M49" s="202"/>
    </row>
    <row r="50" spans="3:13" ht="21" customHeight="1" thickBot="1" x14ac:dyDescent="0.2">
      <c r="C50" s="66">
        <v>35</v>
      </c>
      <c r="D50" s="61"/>
      <c r="E50" s="116"/>
      <c r="F50" s="173"/>
      <c r="G50" s="194"/>
      <c r="H50" s="264"/>
      <c r="I50" s="271"/>
      <c r="J50" s="272"/>
      <c r="K50" s="54"/>
      <c r="L50" s="214"/>
      <c r="M50" s="215"/>
    </row>
    <row r="51" spans="3:13" ht="21" customHeight="1" x14ac:dyDescent="0.15">
      <c r="C51" s="65">
        <v>36</v>
      </c>
      <c r="D51" s="59"/>
      <c r="E51" s="112"/>
      <c r="F51" s="197"/>
      <c r="G51" s="184"/>
      <c r="H51" s="249"/>
      <c r="I51" s="269"/>
      <c r="J51" s="270"/>
      <c r="K51" s="44"/>
      <c r="L51" s="216"/>
      <c r="M51" s="200"/>
    </row>
    <row r="52" spans="3:13" ht="21" customHeight="1" x14ac:dyDescent="0.15">
      <c r="C52" s="46">
        <v>37</v>
      </c>
      <c r="D52" s="60"/>
      <c r="E52" s="48"/>
      <c r="F52" s="172"/>
      <c r="G52" s="157"/>
      <c r="H52" s="252"/>
      <c r="I52" s="267"/>
      <c r="J52" s="268"/>
      <c r="K52" s="49"/>
      <c r="L52" s="213"/>
      <c r="M52" s="202"/>
    </row>
    <row r="53" spans="3:13" ht="21" customHeight="1" x14ac:dyDescent="0.15">
      <c r="C53" s="46">
        <v>38</v>
      </c>
      <c r="D53" s="60"/>
      <c r="E53" s="48"/>
      <c r="F53" s="172"/>
      <c r="G53" s="157"/>
      <c r="H53" s="252"/>
      <c r="I53" s="267"/>
      <c r="J53" s="268"/>
      <c r="K53" s="49"/>
      <c r="L53" s="213"/>
      <c r="M53" s="202"/>
    </row>
    <row r="54" spans="3:13" ht="21" customHeight="1" x14ac:dyDescent="0.15">
      <c r="C54" s="46">
        <v>39</v>
      </c>
      <c r="D54" s="60"/>
      <c r="E54" s="48"/>
      <c r="F54" s="172"/>
      <c r="G54" s="157"/>
      <c r="H54" s="252"/>
      <c r="I54" s="267"/>
      <c r="J54" s="268"/>
      <c r="K54" s="49"/>
      <c r="L54" s="213"/>
      <c r="M54" s="202"/>
    </row>
    <row r="55" spans="3:13" ht="21" customHeight="1" thickBot="1" x14ac:dyDescent="0.2">
      <c r="C55" s="66">
        <v>40</v>
      </c>
      <c r="D55" s="61"/>
      <c r="E55" s="53"/>
      <c r="F55" s="173"/>
      <c r="G55" s="194"/>
      <c r="H55" s="264"/>
      <c r="I55" s="271"/>
      <c r="J55" s="272"/>
      <c r="K55" s="54"/>
      <c r="L55" s="214"/>
      <c r="M55" s="215"/>
    </row>
    <row r="56" spans="3:13" ht="21" customHeight="1" x14ac:dyDescent="0.15">
      <c r="C56" s="65">
        <v>41</v>
      </c>
      <c r="D56" s="59"/>
      <c r="E56" s="43"/>
      <c r="F56" s="197"/>
      <c r="G56" s="184"/>
      <c r="H56" s="249"/>
      <c r="I56" s="269"/>
      <c r="J56" s="270"/>
      <c r="K56" s="44"/>
      <c r="L56" s="216"/>
      <c r="M56" s="200"/>
    </row>
    <row r="57" spans="3:13" ht="21" customHeight="1" x14ac:dyDescent="0.15">
      <c r="C57" s="46">
        <v>42</v>
      </c>
      <c r="D57" s="60"/>
      <c r="E57" s="48"/>
      <c r="F57" s="172"/>
      <c r="G57" s="157"/>
      <c r="H57" s="252"/>
      <c r="I57" s="267"/>
      <c r="J57" s="268"/>
      <c r="K57" s="49"/>
      <c r="L57" s="213"/>
      <c r="M57" s="202"/>
    </row>
    <row r="58" spans="3:13" ht="21" customHeight="1" x14ac:dyDescent="0.15">
      <c r="C58" s="46">
        <v>43</v>
      </c>
      <c r="D58" s="60"/>
      <c r="E58" s="48"/>
      <c r="F58" s="172"/>
      <c r="G58" s="157"/>
      <c r="H58" s="252"/>
      <c r="I58" s="267"/>
      <c r="J58" s="268"/>
      <c r="K58" s="49"/>
      <c r="L58" s="213"/>
      <c r="M58" s="202"/>
    </row>
    <row r="59" spans="3:13" ht="21" customHeight="1" x14ac:dyDescent="0.15">
      <c r="C59" s="46">
        <v>44</v>
      </c>
      <c r="D59" s="60"/>
      <c r="E59" s="48"/>
      <c r="F59" s="172"/>
      <c r="G59" s="157"/>
      <c r="H59" s="252"/>
      <c r="I59" s="267"/>
      <c r="J59" s="268"/>
      <c r="K59" s="49"/>
      <c r="L59" s="213"/>
      <c r="M59" s="202"/>
    </row>
    <row r="60" spans="3:13" ht="21" customHeight="1" thickBot="1" x14ac:dyDescent="0.2">
      <c r="C60" s="66">
        <v>45</v>
      </c>
      <c r="D60" s="61"/>
      <c r="E60" s="53"/>
      <c r="F60" s="173"/>
      <c r="G60" s="194"/>
      <c r="H60" s="264"/>
      <c r="I60" s="271"/>
      <c r="J60" s="272"/>
      <c r="K60" s="54"/>
      <c r="L60" s="214"/>
      <c r="M60" s="215"/>
    </row>
    <row r="61" spans="3:13" ht="21" customHeight="1" x14ac:dyDescent="0.15">
      <c r="C61" s="65">
        <v>46</v>
      </c>
      <c r="D61" s="59"/>
      <c r="E61" s="43"/>
      <c r="F61" s="197"/>
      <c r="G61" s="184"/>
      <c r="H61" s="249"/>
      <c r="I61" s="269"/>
      <c r="J61" s="270"/>
      <c r="K61" s="44"/>
      <c r="L61" s="216"/>
      <c r="M61" s="200"/>
    </row>
    <row r="62" spans="3:13" ht="21" customHeight="1" x14ac:dyDescent="0.15">
      <c r="C62" s="46">
        <v>47</v>
      </c>
      <c r="D62" s="60"/>
      <c r="E62" s="48"/>
      <c r="F62" s="172"/>
      <c r="G62" s="157"/>
      <c r="H62" s="252"/>
      <c r="I62" s="267"/>
      <c r="J62" s="268"/>
      <c r="K62" s="49"/>
      <c r="L62" s="213"/>
      <c r="M62" s="202"/>
    </row>
    <row r="63" spans="3:13" ht="21" customHeight="1" x14ac:dyDescent="0.15">
      <c r="C63" s="46">
        <v>48</v>
      </c>
      <c r="D63" s="60"/>
      <c r="E63" s="48"/>
      <c r="F63" s="172"/>
      <c r="G63" s="157"/>
      <c r="H63" s="252"/>
      <c r="I63" s="267"/>
      <c r="J63" s="268"/>
      <c r="K63" s="49"/>
      <c r="L63" s="213"/>
      <c r="M63" s="202"/>
    </row>
    <row r="64" spans="3:13" ht="21" customHeight="1" x14ac:dyDescent="0.15">
      <c r="C64" s="46">
        <v>49</v>
      </c>
      <c r="D64" s="60"/>
      <c r="E64" s="48"/>
      <c r="F64" s="172"/>
      <c r="G64" s="157"/>
      <c r="H64" s="252"/>
      <c r="I64" s="267"/>
      <c r="J64" s="268"/>
      <c r="K64" s="49"/>
      <c r="L64" s="213"/>
      <c r="M64" s="202"/>
    </row>
    <row r="65" spans="3:13" ht="21" customHeight="1" thickBot="1" x14ac:dyDescent="0.2">
      <c r="C65" s="66">
        <v>50</v>
      </c>
      <c r="D65" s="61"/>
      <c r="E65" s="53"/>
      <c r="F65" s="173"/>
      <c r="G65" s="194"/>
      <c r="H65" s="264"/>
      <c r="I65" s="271"/>
      <c r="J65" s="272"/>
      <c r="K65" s="54"/>
      <c r="L65" s="214"/>
      <c r="M65" s="215"/>
    </row>
    <row r="66" spans="3:13" ht="21" customHeight="1" x14ac:dyDescent="0.15">
      <c r="C66" s="65">
        <v>51</v>
      </c>
      <c r="D66" s="59"/>
      <c r="E66" s="43"/>
      <c r="F66" s="197"/>
      <c r="G66" s="184"/>
      <c r="H66" s="249"/>
      <c r="I66" s="269"/>
      <c r="J66" s="270"/>
      <c r="K66" s="44"/>
      <c r="L66" s="216"/>
      <c r="M66" s="200"/>
    </row>
    <row r="67" spans="3:13" ht="21" customHeight="1" x14ac:dyDescent="0.15">
      <c r="C67" s="46">
        <v>52</v>
      </c>
      <c r="D67" s="60"/>
      <c r="E67" s="48"/>
      <c r="F67" s="172"/>
      <c r="G67" s="157"/>
      <c r="H67" s="252"/>
      <c r="I67" s="267"/>
      <c r="J67" s="268"/>
      <c r="K67" s="49"/>
      <c r="L67" s="220"/>
      <c r="M67" s="202"/>
    </row>
    <row r="68" spans="3:13" ht="21" customHeight="1" x14ac:dyDescent="0.15">
      <c r="C68" s="46">
        <v>53</v>
      </c>
      <c r="D68" s="60"/>
      <c r="E68" s="48"/>
      <c r="F68" s="172"/>
      <c r="G68" s="157"/>
      <c r="H68" s="252"/>
      <c r="I68" s="267"/>
      <c r="J68" s="268"/>
      <c r="K68" s="49"/>
      <c r="L68" s="220"/>
      <c r="M68" s="202"/>
    </row>
    <row r="69" spans="3:13" ht="21" customHeight="1" x14ac:dyDescent="0.15">
      <c r="C69" s="46">
        <v>54</v>
      </c>
      <c r="D69" s="60"/>
      <c r="E69" s="48"/>
      <c r="F69" s="172"/>
      <c r="G69" s="157"/>
      <c r="H69" s="252"/>
      <c r="I69" s="267"/>
      <c r="J69" s="268"/>
      <c r="K69" s="49"/>
      <c r="L69" s="220"/>
      <c r="M69" s="202"/>
    </row>
    <row r="70" spans="3:13" ht="21" customHeight="1" thickBot="1" x14ac:dyDescent="0.2">
      <c r="C70" s="66">
        <v>55</v>
      </c>
      <c r="D70" s="61"/>
      <c r="E70" s="53"/>
      <c r="F70" s="173"/>
      <c r="G70" s="194"/>
      <c r="H70" s="264"/>
      <c r="I70" s="271"/>
      <c r="J70" s="272"/>
      <c r="K70" s="54"/>
      <c r="L70" s="221"/>
      <c r="M70" s="215"/>
    </row>
    <row r="71" spans="3:13" ht="21" customHeight="1" x14ac:dyDescent="0.15">
      <c r="C71" s="65">
        <v>56</v>
      </c>
      <c r="D71" s="59"/>
      <c r="E71" s="43"/>
      <c r="F71" s="197"/>
      <c r="G71" s="184"/>
      <c r="H71" s="249"/>
      <c r="I71" s="269"/>
      <c r="J71" s="270"/>
      <c r="K71" s="44"/>
      <c r="L71" s="222"/>
      <c r="M71" s="200"/>
    </row>
    <row r="72" spans="3:13" ht="21" customHeight="1" x14ac:dyDescent="0.15">
      <c r="C72" s="46">
        <v>57</v>
      </c>
      <c r="D72" s="60"/>
      <c r="E72" s="48"/>
      <c r="F72" s="172"/>
      <c r="G72" s="157"/>
      <c r="H72" s="252"/>
      <c r="I72" s="267"/>
      <c r="J72" s="268"/>
      <c r="K72" s="49"/>
      <c r="L72" s="220"/>
      <c r="M72" s="202"/>
    </row>
    <row r="73" spans="3:13" ht="21" customHeight="1" x14ac:dyDescent="0.15">
      <c r="C73" s="46">
        <v>58</v>
      </c>
      <c r="D73" s="60"/>
      <c r="E73" s="48"/>
      <c r="F73" s="172"/>
      <c r="G73" s="157"/>
      <c r="H73" s="252"/>
      <c r="I73" s="267"/>
      <c r="J73" s="268"/>
      <c r="K73" s="49"/>
      <c r="L73" s="220"/>
      <c r="M73" s="202"/>
    </row>
    <row r="74" spans="3:13" ht="21" customHeight="1" x14ac:dyDescent="0.15">
      <c r="C74" s="46">
        <v>59</v>
      </c>
      <c r="D74" s="60"/>
      <c r="E74" s="48"/>
      <c r="F74" s="172"/>
      <c r="G74" s="157"/>
      <c r="H74" s="252"/>
      <c r="I74" s="267"/>
      <c r="J74" s="268"/>
      <c r="K74" s="49"/>
      <c r="L74" s="220"/>
      <c r="M74" s="202"/>
    </row>
    <row r="75" spans="3:13" ht="21" customHeight="1" thickBot="1" x14ac:dyDescent="0.2">
      <c r="C75" s="66">
        <v>60</v>
      </c>
      <c r="D75" s="61"/>
      <c r="E75" s="53"/>
      <c r="F75" s="173"/>
      <c r="G75" s="194"/>
      <c r="H75" s="264"/>
      <c r="I75" s="271"/>
      <c r="J75" s="272"/>
      <c r="K75" s="54"/>
      <c r="L75" s="221"/>
      <c r="M75" s="215"/>
    </row>
    <row r="76" spans="3:13" ht="21" customHeight="1" x14ac:dyDescent="0.15">
      <c r="C76" s="65">
        <v>61</v>
      </c>
      <c r="D76" s="59"/>
      <c r="E76" s="43"/>
      <c r="F76" s="197"/>
      <c r="G76" s="184"/>
      <c r="H76" s="249"/>
      <c r="I76" s="269"/>
      <c r="J76" s="270"/>
      <c r="K76" s="44"/>
      <c r="L76" s="222"/>
      <c r="M76" s="200"/>
    </row>
    <row r="77" spans="3:13" ht="21" customHeight="1" x14ac:dyDescent="0.15">
      <c r="C77" s="46">
        <v>62</v>
      </c>
      <c r="D77" s="60"/>
      <c r="E77" s="48"/>
      <c r="F77" s="172"/>
      <c r="G77" s="157"/>
      <c r="H77" s="252"/>
      <c r="I77" s="267"/>
      <c r="J77" s="268"/>
      <c r="K77" s="49"/>
      <c r="L77" s="220"/>
      <c r="M77" s="202"/>
    </row>
    <row r="78" spans="3:13" ht="21" customHeight="1" x14ac:dyDescent="0.15">
      <c r="C78" s="46">
        <v>63</v>
      </c>
      <c r="D78" s="60"/>
      <c r="E78" s="48"/>
      <c r="F78" s="172"/>
      <c r="G78" s="157"/>
      <c r="H78" s="252"/>
      <c r="I78" s="267"/>
      <c r="J78" s="268"/>
      <c r="K78" s="49"/>
      <c r="L78" s="220"/>
      <c r="M78" s="202"/>
    </row>
    <row r="79" spans="3:13" ht="21" customHeight="1" x14ac:dyDescent="0.15">
      <c r="C79" s="46">
        <v>64</v>
      </c>
      <c r="D79" s="60"/>
      <c r="E79" s="48"/>
      <c r="F79" s="172"/>
      <c r="G79" s="157"/>
      <c r="H79" s="252"/>
      <c r="I79" s="267"/>
      <c r="J79" s="268"/>
      <c r="K79" s="49"/>
      <c r="L79" s="220"/>
      <c r="M79" s="202"/>
    </row>
    <row r="80" spans="3:13" ht="21" customHeight="1" thickBot="1" x14ac:dyDescent="0.2">
      <c r="C80" s="66">
        <v>65</v>
      </c>
      <c r="D80" s="61"/>
      <c r="E80" s="53"/>
      <c r="F80" s="173"/>
      <c r="G80" s="194"/>
      <c r="H80" s="264"/>
      <c r="I80" s="271"/>
      <c r="J80" s="272"/>
      <c r="K80" s="54"/>
      <c r="L80" s="221"/>
      <c r="M80" s="215"/>
    </row>
    <row r="81" spans="3:13" ht="21" customHeight="1" x14ac:dyDescent="0.15">
      <c r="C81" s="65">
        <v>66</v>
      </c>
      <c r="D81" s="59"/>
      <c r="E81" s="43"/>
      <c r="F81" s="197"/>
      <c r="G81" s="184"/>
      <c r="H81" s="249"/>
      <c r="I81" s="269"/>
      <c r="J81" s="270"/>
      <c r="K81" s="44"/>
      <c r="L81" s="222"/>
      <c r="M81" s="200"/>
    </row>
    <row r="82" spans="3:13" ht="21" customHeight="1" x14ac:dyDescent="0.15">
      <c r="C82" s="46">
        <v>67</v>
      </c>
      <c r="D82" s="60"/>
      <c r="E82" s="48"/>
      <c r="F82" s="172"/>
      <c r="G82" s="157"/>
      <c r="H82" s="252"/>
      <c r="I82" s="267"/>
      <c r="J82" s="268"/>
      <c r="K82" s="49"/>
      <c r="L82" s="220"/>
      <c r="M82" s="202"/>
    </row>
    <row r="83" spans="3:13" ht="21" customHeight="1" x14ac:dyDescent="0.15">
      <c r="C83" s="46">
        <v>68</v>
      </c>
      <c r="D83" s="60"/>
      <c r="E83" s="48"/>
      <c r="F83" s="172"/>
      <c r="G83" s="157"/>
      <c r="H83" s="252"/>
      <c r="I83" s="267"/>
      <c r="J83" s="268"/>
      <c r="K83" s="49"/>
      <c r="L83" s="220"/>
      <c r="M83" s="202"/>
    </row>
    <row r="84" spans="3:13" ht="21" customHeight="1" x14ac:dyDescent="0.15">
      <c r="C84" s="46">
        <v>69</v>
      </c>
      <c r="D84" s="60"/>
      <c r="E84" s="48"/>
      <c r="F84" s="172"/>
      <c r="G84" s="157"/>
      <c r="H84" s="252"/>
      <c r="I84" s="267"/>
      <c r="J84" s="268"/>
      <c r="K84" s="49"/>
      <c r="L84" s="220"/>
      <c r="M84" s="202"/>
    </row>
    <row r="85" spans="3:13" ht="21" customHeight="1" thickBot="1" x14ac:dyDescent="0.2">
      <c r="C85" s="51">
        <v>70</v>
      </c>
      <c r="D85" s="62"/>
      <c r="E85" s="53"/>
      <c r="F85" s="173"/>
      <c r="G85" s="194"/>
      <c r="H85" s="264"/>
      <c r="I85" s="271"/>
      <c r="J85" s="272"/>
      <c r="K85" s="54"/>
      <c r="L85" s="221"/>
      <c r="M85" s="215"/>
    </row>
    <row r="86" spans="3:13" ht="18.75" x14ac:dyDescent="0.15">
      <c r="C86" s="108"/>
      <c r="D86" s="108"/>
      <c r="E86" s="108"/>
      <c r="F86" s="108"/>
      <c r="G86" s="108"/>
      <c r="H86" s="57" t="s">
        <v>136</v>
      </c>
      <c r="I86" s="108"/>
      <c r="J86" s="108"/>
      <c r="K86" s="58"/>
      <c r="L86" s="108"/>
      <c r="M86" s="108"/>
    </row>
    <row r="87" spans="3:13" x14ac:dyDescent="0.15">
      <c r="C87" s="108"/>
      <c r="D87" s="108"/>
      <c r="E87" s="108"/>
      <c r="F87" s="108"/>
      <c r="G87" s="108"/>
      <c r="H87" s="108" t="s">
        <v>224</v>
      </c>
      <c r="I87" s="108"/>
      <c r="J87" s="108"/>
      <c r="K87" s="58"/>
      <c r="L87" s="108"/>
      <c r="M87" s="108"/>
    </row>
  </sheetData>
  <mergeCells count="95">
    <mergeCell ref="H83:J83"/>
    <mergeCell ref="H84:J84"/>
    <mergeCell ref="L10:M10"/>
    <mergeCell ref="L11:M11"/>
    <mergeCell ref="L12:M12"/>
    <mergeCell ref="G13:I13"/>
    <mergeCell ref="L13:M13"/>
    <mergeCell ref="H85:J85"/>
    <mergeCell ref="H79:J79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80:J80"/>
    <mergeCell ref="H81:J81"/>
    <mergeCell ref="H82:J82"/>
    <mergeCell ref="H67:J67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55:J55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44:J44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32:J32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20:J20"/>
    <mergeCell ref="D12:E12"/>
    <mergeCell ref="J12:K12"/>
    <mergeCell ref="D13:E13"/>
    <mergeCell ref="J13:K13"/>
    <mergeCell ref="H15:J15"/>
    <mergeCell ref="H16:J16"/>
    <mergeCell ref="H17:J17"/>
    <mergeCell ref="H18:J18"/>
    <mergeCell ref="H19:J19"/>
    <mergeCell ref="G12:I12"/>
    <mergeCell ref="D10:E10"/>
    <mergeCell ref="J10:K10"/>
    <mergeCell ref="D11:E11"/>
    <mergeCell ref="J11:K11"/>
    <mergeCell ref="G10:I10"/>
    <mergeCell ref="G11:I11"/>
    <mergeCell ref="B2:F2"/>
    <mergeCell ref="H3:J3"/>
    <mergeCell ref="C4:D4"/>
    <mergeCell ref="K5:M5"/>
    <mergeCell ref="C9:E9"/>
    <mergeCell ref="J9:K9"/>
    <mergeCell ref="G9:I9"/>
    <mergeCell ref="L9:M9"/>
  </mergeCells>
  <phoneticPr fontId="3"/>
  <conditionalFormatting sqref="D13:G13 D10 F10:G10 J10 L10 J13:L13">
    <cfRule type="cellIs" dxfId="8" priority="5" operator="equal">
      <formula>0</formula>
    </cfRule>
  </conditionalFormatting>
  <conditionalFormatting sqref="D16:M45">
    <cfRule type="cellIs" dxfId="7" priority="4" operator="equal">
      <formula>0</formula>
    </cfRule>
  </conditionalFormatting>
  <conditionalFormatting sqref="D46:M85">
    <cfRule type="cellIs" dxfId="6" priority="3" operator="equal">
      <formula>0</formula>
    </cfRule>
  </conditionalFormatting>
  <conditionalFormatting sqref="D10:M13">
    <cfRule type="containsBlanks" dxfId="5" priority="1">
      <formula>LEN(TRIM(D10))=0</formula>
    </cfRule>
  </conditionalFormatting>
  <dataValidations count="2">
    <dataValidation type="list" allowBlank="1" showInputMessage="1" showErrorMessage="1" sqref="C4:D4">
      <formula1>"高体連・協会,高体連,協会"</formula1>
    </dataValidation>
    <dataValidation type="list" allowBlank="1" showInputMessage="1" showErrorMessage="1" sqref="J2">
      <formula1>"１,２"</formula1>
    </dataValidation>
  </dataValidations>
  <pageMargins left="0.87" right="0.19" top="0.26" bottom="0.55000000000000004" header="0.23" footer="0.51181102362204722"/>
  <pageSetup paperSize="9" scale="94" orientation="portrait" r:id="rId1"/>
  <headerFooter alignWithMargins="0"/>
  <rowBreaks count="1" manualBreakCount="1">
    <brk id="45" min="1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87"/>
  <sheetViews>
    <sheetView showZeros="0" view="pageBreakPreview" zoomScaleNormal="100" zoomScaleSheetLayoutView="100" workbookViewId="0">
      <selection activeCell="C4" sqref="C4:D4"/>
    </sheetView>
  </sheetViews>
  <sheetFormatPr defaultRowHeight="13.5" x14ac:dyDescent="0.15"/>
  <cols>
    <col min="1" max="1" width="13.375" customWidth="1"/>
    <col min="2" max="2" width="1.375" customWidth="1"/>
    <col min="3" max="3" width="5.25" customWidth="1"/>
    <col min="4" max="4" width="9.75" customWidth="1"/>
    <col min="5" max="5" width="4.5" customWidth="1"/>
    <col min="7" max="7" width="8.875" customWidth="1"/>
    <col min="8" max="8" width="10.625" customWidth="1"/>
    <col min="9" max="9" width="10.25" customWidth="1"/>
    <col min="10" max="10" width="7.5" customWidth="1"/>
    <col min="11" max="11" width="12.5" style="19" customWidth="1"/>
    <col min="12" max="12" width="15.75" customWidth="1"/>
    <col min="13" max="13" width="3.625" customWidth="1"/>
  </cols>
  <sheetData>
    <row r="1" spans="2:16" ht="102" customHeight="1" x14ac:dyDescent="0.15"/>
    <row r="2" spans="2:16" ht="30.75" customHeight="1" x14ac:dyDescent="0.2">
      <c r="B2" s="224" t="s">
        <v>227</v>
      </c>
      <c r="C2" s="224"/>
      <c r="D2" s="224"/>
      <c r="E2" s="225"/>
      <c r="F2" s="225"/>
      <c r="G2" s="63" t="s">
        <v>126</v>
      </c>
      <c r="H2" s="98">
        <v>27</v>
      </c>
      <c r="J2" s="99">
        <v>1</v>
      </c>
      <c r="L2" s="64" t="s">
        <v>137</v>
      </c>
    </row>
    <row r="3" spans="2:16" ht="18" customHeight="1" x14ac:dyDescent="0.15">
      <c r="C3" s="20"/>
      <c r="D3" s="20"/>
      <c r="E3" s="20"/>
      <c r="G3" s="21" t="s">
        <v>76</v>
      </c>
      <c r="H3" s="226" t="str">
        <f>IF($H$2="","",VLOOKUP($H$2,学校情報!B3:J33,2,FALSE))</f>
        <v>富山県立富山中部高等学校</v>
      </c>
      <c r="I3" s="227"/>
      <c r="J3" s="227"/>
      <c r="K3" s="22" t="s">
        <v>77</v>
      </c>
      <c r="L3" s="23" t="str">
        <f>IF($H$2="","",VLOOKUP($H$2,学校情報!B3:J33,3,FALSE))</f>
        <v>本江　孝一</v>
      </c>
      <c r="M3" s="21" t="s">
        <v>127</v>
      </c>
    </row>
    <row r="4" spans="2:16" ht="18" customHeight="1" x14ac:dyDescent="0.15">
      <c r="C4" s="228" t="s">
        <v>234</v>
      </c>
      <c r="D4" s="229"/>
      <c r="E4" s="24"/>
      <c r="F4" s="25" t="str">
        <f>IF($J$2="","",VLOOKUP($J$2,$O$4:$P$5,2))</f>
        <v>男子</v>
      </c>
      <c r="G4" s="26"/>
      <c r="H4" s="27"/>
      <c r="I4" s="26"/>
      <c r="J4" s="26"/>
      <c r="K4" s="28"/>
      <c r="L4" s="26"/>
      <c r="M4" s="26"/>
      <c r="O4">
        <v>1</v>
      </c>
      <c r="P4" t="s">
        <v>123</v>
      </c>
    </row>
    <row r="5" spans="2:16" ht="18" customHeight="1" x14ac:dyDescent="0.15">
      <c r="G5" s="21" t="s">
        <v>78</v>
      </c>
      <c r="H5" s="146" t="str">
        <f>IF($H$2="","",VLOOKUP($H$2,学校情報!B3:J33,5,FALSE))</f>
        <v>930-0097</v>
      </c>
      <c r="I5" s="26"/>
      <c r="J5" s="29" t="s">
        <v>79</v>
      </c>
      <c r="K5" s="226" t="str">
        <f>IF($H$2="","",VLOOKUP($H$2,学校情報!B3:J33,6,FALSE))</f>
        <v>富山市芝園町3-1-26</v>
      </c>
      <c r="L5" s="226"/>
      <c r="M5" s="226"/>
      <c r="O5">
        <v>2</v>
      </c>
      <c r="P5" t="s">
        <v>124</v>
      </c>
    </row>
    <row r="6" spans="2:16" ht="6" customHeight="1" x14ac:dyDescent="0.15">
      <c r="C6" s="24"/>
      <c r="D6" s="24"/>
      <c r="E6" s="24"/>
      <c r="F6" s="24"/>
      <c r="G6" s="26"/>
      <c r="H6" s="27"/>
      <c r="I6" s="26"/>
      <c r="J6" s="27"/>
      <c r="K6" s="28"/>
      <c r="L6" s="26"/>
      <c r="M6" s="26"/>
    </row>
    <row r="7" spans="2:16" ht="18" customHeight="1" x14ac:dyDescent="0.15">
      <c r="C7" s="24"/>
      <c r="D7" s="24"/>
      <c r="E7" s="24"/>
      <c r="F7" s="24"/>
      <c r="G7" s="21" t="s">
        <v>80</v>
      </c>
      <c r="H7" s="30" t="str">
        <f>IF($H$2="","",VLOOKUP($H$2,学校情報!B3:J33,7,FALSE))</f>
        <v>076-</v>
      </c>
      <c r="I7" s="31" t="str">
        <f>IF($H$2="","",VLOOKUP($H$2,学校情報!B3:J33,8,FALSE))</f>
        <v>441-3541</v>
      </c>
      <c r="J7" s="29" t="s">
        <v>128</v>
      </c>
      <c r="K7" s="30" t="str">
        <f>IF($H$2="","",VLOOKUP($H$2,学校情報!B3:J33,7,FALSE))</f>
        <v>076-</v>
      </c>
      <c r="L7" s="31" t="str">
        <f>IF($H$2="","",VLOOKUP($H$2,学校情報!B3:J33,9,FALSE))</f>
        <v>441-3543</v>
      </c>
      <c r="M7" s="26"/>
    </row>
    <row r="8" spans="2:16" ht="18" customHeight="1" thickBot="1" x14ac:dyDescent="0.2">
      <c r="C8" s="24"/>
      <c r="D8" s="24"/>
      <c r="E8" s="24"/>
      <c r="F8" s="24"/>
      <c r="G8" s="24"/>
      <c r="H8" s="24"/>
      <c r="I8" s="24"/>
      <c r="J8" s="24"/>
      <c r="K8" s="32"/>
      <c r="L8" s="24"/>
      <c r="M8" s="24"/>
    </row>
    <row r="9" spans="2:16" ht="18" customHeight="1" thickBot="1" x14ac:dyDescent="0.2">
      <c r="C9" s="230" t="s">
        <v>129</v>
      </c>
      <c r="D9" s="231"/>
      <c r="E9" s="231"/>
      <c r="F9" s="34" t="s">
        <v>130</v>
      </c>
      <c r="G9" s="232" t="s">
        <v>131</v>
      </c>
      <c r="H9" s="234"/>
      <c r="I9" s="235"/>
      <c r="J9" s="232" t="s">
        <v>133</v>
      </c>
      <c r="K9" s="233"/>
      <c r="L9" s="236" t="s">
        <v>140</v>
      </c>
      <c r="M9" s="237"/>
    </row>
    <row r="10" spans="2:16" ht="21" customHeight="1" x14ac:dyDescent="0.15">
      <c r="C10" s="67">
        <v>1</v>
      </c>
      <c r="D10" s="303"/>
      <c r="E10" s="304"/>
      <c r="F10" s="119"/>
      <c r="G10" s="238"/>
      <c r="H10" s="242"/>
      <c r="I10" s="239"/>
      <c r="J10" s="303"/>
      <c r="K10" s="304"/>
      <c r="L10" s="305"/>
      <c r="M10" s="306"/>
    </row>
    <row r="11" spans="2:16" ht="21" customHeight="1" x14ac:dyDescent="0.15">
      <c r="C11" s="37">
        <v>2</v>
      </c>
      <c r="D11" s="291"/>
      <c r="E11" s="292"/>
      <c r="F11" s="132"/>
      <c r="G11" s="240"/>
      <c r="H11" s="243"/>
      <c r="I11" s="241"/>
      <c r="J11" s="291"/>
      <c r="K11" s="292"/>
      <c r="L11" s="291"/>
      <c r="M11" s="294"/>
    </row>
    <row r="12" spans="2:16" ht="21" customHeight="1" x14ac:dyDescent="0.15">
      <c r="C12" s="37">
        <v>3</v>
      </c>
      <c r="D12" s="291"/>
      <c r="E12" s="292"/>
      <c r="F12" s="132"/>
      <c r="G12" s="291"/>
      <c r="H12" s="293"/>
      <c r="I12" s="292"/>
      <c r="J12" s="291"/>
      <c r="K12" s="292"/>
      <c r="L12" s="291"/>
      <c r="M12" s="294"/>
    </row>
    <row r="13" spans="2:16" ht="21" customHeight="1" thickBot="1" x14ac:dyDescent="0.25">
      <c r="C13" s="38">
        <v>4</v>
      </c>
      <c r="D13" s="295"/>
      <c r="E13" s="296"/>
      <c r="F13" s="105"/>
      <c r="G13" s="297"/>
      <c r="H13" s="298"/>
      <c r="I13" s="299"/>
      <c r="J13" s="300"/>
      <c r="K13" s="301"/>
      <c r="L13" s="297"/>
      <c r="M13" s="302"/>
    </row>
    <row r="14" spans="2:16" ht="37.5" customHeight="1" thickBot="1" x14ac:dyDescent="0.25">
      <c r="C14" s="39"/>
      <c r="D14" s="39"/>
      <c r="E14" s="39"/>
      <c r="F14" s="39"/>
      <c r="G14" s="39"/>
      <c r="H14" s="39"/>
      <c r="J14" s="39"/>
      <c r="K14" s="40"/>
      <c r="L14" s="39"/>
      <c r="M14" s="177" t="s">
        <v>136</v>
      </c>
    </row>
    <row r="15" spans="2:16" ht="18" customHeight="1" thickBot="1" x14ac:dyDescent="0.2">
      <c r="C15" s="33" t="s">
        <v>134</v>
      </c>
      <c r="D15" s="147" t="s">
        <v>199</v>
      </c>
      <c r="E15" s="41" t="s">
        <v>125</v>
      </c>
      <c r="F15" s="161" t="s">
        <v>138</v>
      </c>
      <c r="G15" s="147" t="s">
        <v>139</v>
      </c>
      <c r="H15" s="232" t="s">
        <v>131</v>
      </c>
      <c r="I15" s="234"/>
      <c r="J15" s="235"/>
      <c r="K15" s="35" t="s">
        <v>132</v>
      </c>
      <c r="L15" s="34" t="s">
        <v>133</v>
      </c>
      <c r="M15" s="36" t="s">
        <v>135</v>
      </c>
    </row>
    <row r="16" spans="2:16" ht="21" customHeight="1" x14ac:dyDescent="0.2">
      <c r="C16" s="65">
        <v>1</v>
      </c>
      <c r="D16" s="42">
        <v>11111111</v>
      </c>
      <c r="E16" s="112">
        <v>2</v>
      </c>
      <c r="F16" s="162" t="s">
        <v>226</v>
      </c>
      <c r="G16" s="149" t="s">
        <v>229</v>
      </c>
      <c r="H16" s="288" t="s">
        <v>230</v>
      </c>
      <c r="I16" s="289"/>
      <c r="J16" s="290"/>
      <c r="K16" s="44" t="s">
        <v>231</v>
      </c>
      <c r="L16" s="127" t="s">
        <v>232</v>
      </c>
      <c r="M16" s="45" t="s">
        <v>233</v>
      </c>
    </row>
    <row r="17" spans="3:13" ht="21" customHeight="1" x14ac:dyDescent="0.2">
      <c r="C17" s="46">
        <v>2</v>
      </c>
      <c r="D17" s="47"/>
      <c r="E17" s="113"/>
      <c r="F17" s="163"/>
      <c r="G17" s="150"/>
      <c r="H17" s="252"/>
      <c r="I17" s="253"/>
      <c r="J17" s="254"/>
      <c r="K17" s="121"/>
      <c r="L17" s="120"/>
      <c r="M17" s="50"/>
    </row>
    <row r="18" spans="3:13" ht="21" customHeight="1" x14ac:dyDescent="0.2">
      <c r="C18" s="46">
        <v>3</v>
      </c>
      <c r="D18" s="47"/>
      <c r="E18" s="114"/>
      <c r="F18" s="163"/>
      <c r="G18" s="150"/>
      <c r="H18" s="252"/>
      <c r="I18" s="253"/>
      <c r="J18" s="254"/>
      <c r="K18" s="121"/>
      <c r="L18" s="120"/>
      <c r="M18" s="50"/>
    </row>
    <row r="19" spans="3:13" ht="21" customHeight="1" x14ac:dyDescent="0.2">
      <c r="C19" s="46">
        <v>4</v>
      </c>
      <c r="D19" s="47"/>
      <c r="E19" s="113"/>
      <c r="F19" s="164"/>
      <c r="G19" s="151"/>
      <c r="H19" s="255"/>
      <c r="I19" s="256"/>
      <c r="J19" s="257"/>
      <c r="K19" s="122"/>
      <c r="L19" s="119"/>
      <c r="M19" s="102"/>
    </row>
    <row r="20" spans="3:13" ht="21" customHeight="1" thickBot="1" x14ac:dyDescent="0.25">
      <c r="C20" s="103">
        <v>5</v>
      </c>
      <c r="D20" s="133"/>
      <c r="E20" s="115"/>
      <c r="F20" s="165"/>
      <c r="G20" s="152"/>
      <c r="H20" s="244"/>
      <c r="I20" s="245"/>
      <c r="J20" s="246"/>
      <c r="K20" s="123"/>
      <c r="L20" s="134"/>
      <c r="M20" s="135"/>
    </row>
    <row r="21" spans="3:13" ht="21" customHeight="1" x14ac:dyDescent="0.2">
      <c r="C21" s="100">
        <v>6</v>
      </c>
      <c r="D21" s="136"/>
      <c r="E21" s="113"/>
      <c r="F21" s="164"/>
      <c r="G21" s="153"/>
      <c r="H21" s="258"/>
      <c r="I21" s="259"/>
      <c r="J21" s="260"/>
      <c r="K21" s="122"/>
      <c r="L21" s="137"/>
      <c r="M21" s="138"/>
    </row>
    <row r="22" spans="3:13" ht="21" customHeight="1" x14ac:dyDescent="0.2">
      <c r="C22" s="46">
        <v>7</v>
      </c>
      <c r="D22" s="139"/>
      <c r="E22" s="114"/>
      <c r="F22" s="163"/>
      <c r="G22" s="154"/>
      <c r="H22" s="261"/>
      <c r="I22" s="262"/>
      <c r="J22" s="263"/>
      <c r="K22" s="121"/>
      <c r="L22" s="132"/>
      <c r="M22" s="140"/>
    </row>
    <row r="23" spans="3:13" ht="21" customHeight="1" x14ac:dyDescent="0.2">
      <c r="C23" s="46">
        <v>8</v>
      </c>
      <c r="D23" s="139"/>
      <c r="E23" s="114"/>
      <c r="F23" s="163"/>
      <c r="G23" s="154"/>
      <c r="H23" s="261"/>
      <c r="I23" s="262"/>
      <c r="J23" s="263"/>
      <c r="K23" s="121"/>
      <c r="L23" s="132"/>
      <c r="M23" s="140"/>
    </row>
    <row r="24" spans="3:13" ht="21" customHeight="1" x14ac:dyDescent="0.2">
      <c r="C24" s="46">
        <v>9</v>
      </c>
      <c r="D24" s="139"/>
      <c r="E24" s="114"/>
      <c r="F24" s="163"/>
      <c r="G24" s="154"/>
      <c r="H24" s="261"/>
      <c r="I24" s="262"/>
      <c r="J24" s="263"/>
      <c r="K24" s="121"/>
      <c r="L24" s="132"/>
      <c r="M24" s="140"/>
    </row>
    <row r="25" spans="3:13" ht="21" customHeight="1" thickBot="1" x14ac:dyDescent="0.25">
      <c r="C25" s="66">
        <v>10</v>
      </c>
      <c r="D25" s="141"/>
      <c r="E25" s="116"/>
      <c r="F25" s="166"/>
      <c r="G25" s="155"/>
      <c r="H25" s="244"/>
      <c r="I25" s="245"/>
      <c r="J25" s="246"/>
      <c r="K25" s="124"/>
      <c r="L25" s="142"/>
      <c r="M25" s="143"/>
    </row>
    <row r="26" spans="3:13" ht="21" customHeight="1" x14ac:dyDescent="0.2">
      <c r="C26" s="65">
        <v>11</v>
      </c>
      <c r="D26" s="42"/>
      <c r="E26" s="112"/>
      <c r="F26" s="162"/>
      <c r="G26" s="149"/>
      <c r="H26" s="249"/>
      <c r="I26" s="250"/>
      <c r="J26" s="251"/>
      <c r="K26" s="125"/>
      <c r="L26" s="127"/>
      <c r="M26" s="45"/>
    </row>
    <row r="27" spans="3:13" ht="21" customHeight="1" x14ac:dyDescent="0.2">
      <c r="C27" s="46">
        <v>12</v>
      </c>
      <c r="D27" s="47"/>
      <c r="E27" s="114"/>
      <c r="F27" s="163"/>
      <c r="G27" s="150"/>
      <c r="H27" s="252"/>
      <c r="I27" s="253"/>
      <c r="J27" s="254"/>
      <c r="K27" s="121"/>
      <c r="L27" s="120"/>
      <c r="M27" s="50"/>
    </row>
    <row r="28" spans="3:13" ht="21" customHeight="1" x14ac:dyDescent="0.2">
      <c r="C28" s="46">
        <v>13</v>
      </c>
      <c r="D28" s="47"/>
      <c r="E28" s="114"/>
      <c r="F28" s="163"/>
      <c r="G28" s="150"/>
      <c r="H28" s="252"/>
      <c r="I28" s="253"/>
      <c r="J28" s="254"/>
      <c r="K28" s="121"/>
      <c r="L28" s="128"/>
      <c r="M28" s="50"/>
    </row>
    <row r="29" spans="3:13" ht="21" customHeight="1" x14ac:dyDescent="0.2">
      <c r="C29" s="46">
        <v>14</v>
      </c>
      <c r="D29" s="47"/>
      <c r="E29" s="114"/>
      <c r="F29" s="163"/>
      <c r="G29" s="150"/>
      <c r="H29" s="252"/>
      <c r="I29" s="253"/>
      <c r="J29" s="254"/>
      <c r="K29" s="121"/>
      <c r="L29" s="128"/>
      <c r="M29" s="50"/>
    </row>
    <row r="30" spans="3:13" ht="21" customHeight="1" thickBot="1" x14ac:dyDescent="0.25">
      <c r="C30" s="66">
        <v>15</v>
      </c>
      <c r="D30" s="52"/>
      <c r="E30" s="117"/>
      <c r="F30" s="166"/>
      <c r="G30" s="68"/>
      <c r="H30" s="264"/>
      <c r="I30" s="265"/>
      <c r="J30" s="266"/>
      <c r="K30" s="124"/>
      <c r="L30" s="129"/>
      <c r="M30" s="55"/>
    </row>
    <row r="31" spans="3:13" ht="21" customHeight="1" x14ac:dyDescent="0.2">
      <c r="C31" s="65">
        <v>16</v>
      </c>
      <c r="D31" s="42"/>
      <c r="E31" s="112"/>
      <c r="F31" s="162"/>
      <c r="G31" s="149"/>
      <c r="H31" s="249"/>
      <c r="I31" s="250"/>
      <c r="J31" s="251"/>
      <c r="K31" s="125"/>
      <c r="L31" s="130"/>
      <c r="M31" s="45"/>
    </row>
    <row r="32" spans="3:13" ht="21" customHeight="1" x14ac:dyDescent="0.2">
      <c r="C32" s="46">
        <v>17</v>
      </c>
      <c r="D32" s="47"/>
      <c r="E32" s="114"/>
      <c r="F32" s="163"/>
      <c r="G32" s="150"/>
      <c r="H32" s="252"/>
      <c r="I32" s="253"/>
      <c r="J32" s="254"/>
      <c r="K32" s="121"/>
      <c r="L32" s="128"/>
      <c r="M32" s="50"/>
    </row>
    <row r="33" spans="3:13" ht="21" customHeight="1" x14ac:dyDescent="0.2">
      <c r="C33" s="46">
        <v>18</v>
      </c>
      <c r="D33" s="47"/>
      <c r="E33" s="114"/>
      <c r="F33" s="163"/>
      <c r="G33" s="150"/>
      <c r="H33" s="252"/>
      <c r="I33" s="253"/>
      <c r="J33" s="254"/>
      <c r="K33" s="121"/>
      <c r="L33" s="128"/>
      <c r="M33" s="50"/>
    </row>
    <row r="34" spans="3:13" ht="21" customHeight="1" x14ac:dyDescent="0.2">
      <c r="C34" s="46">
        <v>19</v>
      </c>
      <c r="D34" s="47"/>
      <c r="E34" s="114"/>
      <c r="F34" s="163"/>
      <c r="G34" s="150"/>
      <c r="H34" s="252"/>
      <c r="I34" s="253"/>
      <c r="J34" s="254"/>
      <c r="K34" s="121"/>
      <c r="L34" s="128"/>
      <c r="M34" s="50"/>
    </row>
    <row r="35" spans="3:13" ht="21" customHeight="1" thickBot="1" x14ac:dyDescent="0.25">
      <c r="C35" s="100">
        <v>20</v>
      </c>
      <c r="D35" s="109"/>
      <c r="E35" s="118"/>
      <c r="F35" s="167"/>
      <c r="G35" s="156"/>
      <c r="H35" s="264"/>
      <c r="I35" s="265"/>
      <c r="J35" s="266"/>
      <c r="K35" s="126"/>
      <c r="L35" s="131"/>
      <c r="M35" s="110"/>
    </row>
    <row r="36" spans="3:13" ht="21" customHeight="1" x14ac:dyDescent="0.2">
      <c r="C36" s="65">
        <v>21</v>
      </c>
      <c r="D36" s="111"/>
      <c r="E36" s="112"/>
      <c r="F36" s="168"/>
      <c r="G36" s="149"/>
      <c r="H36" s="249"/>
      <c r="I36" s="280"/>
      <c r="J36" s="281"/>
      <c r="K36" s="125"/>
      <c r="L36" s="130"/>
      <c r="M36" s="45"/>
    </row>
    <row r="37" spans="3:13" ht="21" customHeight="1" x14ac:dyDescent="0.2">
      <c r="C37" s="46">
        <v>22</v>
      </c>
      <c r="D37" s="47"/>
      <c r="E37" s="114"/>
      <c r="F37" s="169"/>
      <c r="G37" s="150"/>
      <c r="H37" s="252"/>
      <c r="I37" s="282"/>
      <c r="J37" s="283"/>
      <c r="K37" s="121"/>
      <c r="L37" s="128"/>
      <c r="M37" s="50"/>
    </row>
    <row r="38" spans="3:13" ht="21" customHeight="1" x14ac:dyDescent="0.2">
      <c r="C38" s="46">
        <v>23</v>
      </c>
      <c r="D38" s="47"/>
      <c r="E38" s="114"/>
      <c r="F38" s="169"/>
      <c r="G38" s="150"/>
      <c r="H38" s="252"/>
      <c r="I38" s="282"/>
      <c r="J38" s="283"/>
      <c r="K38" s="121"/>
      <c r="L38" s="128"/>
      <c r="M38" s="50"/>
    </row>
    <row r="39" spans="3:13" ht="21" customHeight="1" x14ac:dyDescent="0.2">
      <c r="C39" s="46">
        <v>24</v>
      </c>
      <c r="D39" s="47"/>
      <c r="E39" s="114"/>
      <c r="F39" s="169"/>
      <c r="G39" s="150"/>
      <c r="H39" s="252"/>
      <c r="I39" s="282"/>
      <c r="J39" s="283"/>
      <c r="K39" s="121"/>
      <c r="L39" s="128"/>
      <c r="M39" s="50"/>
    </row>
    <row r="40" spans="3:13" ht="21" customHeight="1" thickBot="1" x14ac:dyDescent="0.25">
      <c r="C40" s="103">
        <v>25</v>
      </c>
      <c r="D40" s="56"/>
      <c r="E40" s="116"/>
      <c r="F40" s="170"/>
      <c r="G40" s="68"/>
      <c r="H40" s="264"/>
      <c r="I40" s="284"/>
      <c r="J40" s="285"/>
      <c r="K40" s="54"/>
      <c r="L40" s="129"/>
      <c r="M40" s="55"/>
    </row>
    <row r="41" spans="3:13" ht="21" customHeight="1" x14ac:dyDescent="0.2">
      <c r="C41" s="100">
        <v>26</v>
      </c>
      <c r="D41" s="104"/>
      <c r="E41" s="113"/>
      <c r="F41" s="171"/>
      <c r="G41" s="151"/>
      <c r="H41" s="273"/>
      <c r="I41" s="286"/>
      <c r="J41" s="287"/>
      <c r="K41" s="101"/>
      <c r="L41" s="144"/>
      <c r="M41" s="102"/>
    </row>
    <row r="42" spans="3:13" ht="21" customHeight="1" x14ac:dyDescent="0.2">
      <c r="C42" s="46">
        <v>27</v>
      </c>
      <c r="D42" s="47"/>
      <c r="E42" s="114"/>
      <c r="F42" s="169"/>
      <c r="G42" s="150"/>
      <c r="H42" s="252"/>
      <c r="I42" s="282"/>
      <c r="J42" s="283"/>
      <c r="K42" s="49"/>
      <c r="L42" s="128"/>
      <c r="M42" s="50"/>
    </row>
    <row r="43" spans="3:13" ht="21" customHeight="1" x14ac:dyDescent="0.15">
      <c r="C43" s="46">
        <v>28</v>
      </c>
      <c r="D43" s="47"/>
      <c r="E43" s="114"/>
      <c r="F43" s="172"/>
      <c r="G43" s="157"/>
      <c r="H43" s="252"/>
      <c r="I43" s="282"/>
      <c r="J43" s="283"/>
      <c r="K43" s="49"/>
      <c r="L43" s="128"/>
      <c r="M43" s="50"/>
    </row>
    <row r="44" spans="3:13" ht="21" customHeight="1" x14ac:dyDescent="0.15">
      <c r="C44" s="46">
        <v>29</v>
      </c>
      <c r="D44" s="47"/>
      <c r="E44" s="114"/>
      <c r="F44" s="172"/>
      <c r="G44" s="157"/>
      <c r="H44" s="252"/>
      <c r="I44" s="282"/>
      <c r="J44" s="283"/>
      <c r="K44" s="49"/>
      <c r="L44" s="128"/>
      <c r="M44" s="50"/>
    </row>
    <row r="45" spans="3:13" ht="21" customHeight="1" thickBot="1" x14ac:dyDescent="0.25">
      <c r="C45" s="51">
        <v>30</v>
      </c>
      <c r="D45" s="56"/>
      <c r="E45" s="116"/>
      <c r="F45" s="173"/>
      <c r="G45" s="68"/>
      <c r="H45" s="264"/>
      <c r="I45" s="284"/>
      <c r="J45" s="285"/>
      <c r="K45" s="54"/>
      <c r="L45" s="129"/>
      <c r="M45" s="55"/>
    </row>
    <row r="46" spans="3:13" ht="21" customHeight="1" x14ac:dyDescent="0.2">
      <c r="C46" s="65">
        <v>31</v>
      </c>
      <c r="D46" s="59"/>
      <c r="E46" s="112"/>
      <c r="F46" s="174"/>
      <c r="G46" s="158"/>
      <c r="H46" s="249"/>
      <c r="I46" s="280"/>
      <c r="J46" s="281"/>
      <c r="K46" s="44"/>
      <c r="L46" s="130"/>
      <c r="M46" s="45"/>
    </row>
    <row r="47" spans="3:13" ht="21" customHeight="1" x14ac:dyDescent="0.2">
      <c r="C47" s="46">
        <v>32</v>
      </c>
      <c r="D47" s="60"/>
      <c r="E47" s="114"/>
      <c r="F47" s="175"/>
      <c r="G47" s="159"/>
      <c r="H47" s="252"/>
      <c r="I47" s="282"/>
      <c r="J47" s="283"/>
      <c r="K47" s="49"/>
      <c r="L47" s="128"/>
      <c r="M47" s="50"/>
    </row>
    <row r="48" spans="3:13" ht="21" customHeight="1" x14ac:dyDescent="0.2">
      <c r="C48" s="46">
        <v>33</v>
      </c>
      <c r="D48" s="60"/>
      <c r="E48" s="114"/>
      <c r="F48" s="175"/>
      <c r="G48" s="159"/>
      <c r="H48" s="252"/>
      <c r="I48" s="282"/>
      <c r="J48" s="283"/>
      <c r="K48" s="49"/>
      <c r="L48" s="128"/>
      <c r="M48" s="50"/>
    </row>
    <row r="49" spans="3:13" ht="21" customHeight="1" x14ac:dyDescent="0.2">
      <c r="C49" s="46">
        <v>34</v>
      </c>
      <c r="D49" s="60"/>
      <c r="E49" s="114"/>
      <c r="F49" s="175"/>
      <c r="G49" s="159"/>
      <c r="H49" s="252"/>
      <c r="I49" s="282"/>
      <c r="J49" s="283"/>
      <c r="K49" s="49"/>
      <c r="L49" s="128"/>
      <c r="M49" s="50"/>
    </row>
    <row r="50" spans="3:13" ht="21" customHeight="1" thickBot="1" x14ac:dyDescent="0.25">
      <c r="C50" s="66">
        <v>35</v>
      </c>
      <c r="D50" s="61"/>
      <c r="E50" s="116"/>
      <c r="F50" s="176"/>
      <c r="G50" s="160"/>
      <c r="H50" s="264"/>
      <c r="I50" s="284"/>
      <c r="J50" s="285"/>
      <c r="K50" s="54"/>
      <c r="L50" s="129"/>
      <c r="M50" s="55"/>
    </row>
    <row r="51" spans="3:13" ht="21" customHeight="1" x14ac:dyDescent="0.2">
      <c r="C51" s="65">
        <v>36</v>
      </c>
      <c r="D51" s="59"/>
      <c r="E51" s="112"/>
      <c r="F51" s="174"/>
      <c r="G51" s="158"/>
      <c r="H51" s="249"/>
      <c r="I51" s="280"/>
      <c r="J51" s="281"/>
      <c r="K51" s="44"/>
      <c r="L51" s="130"/>
      <c r="M51" s="45"/>
    </row>
    <row r="52" spans="3:13" ht="21" customHeight="1" x14ac:dyDescent="0.2">
      <c r="C52" s="46">
        <v>37</v>
      </c>
      <c r="D52" s="60"/>
      <c r="E52" s="48"/>
      <c r="F52" s="175"/>
      <c r="G52" s="159"/>
      <c r="H52" s="252"/>
      <c r="I52" s="282"/>
      <c r="J52" s="283"/>
      <c r="K52" s="49"/>
      <c r="L52" s="128"/>
      <c r="M52" s="50"/>
    </row>
    <row r="53" spans="3:13" ht="21" customHeight="1" x14ac:dyDescent="0.2">
      <c r="C53" s="46">
        <v>38</v>
      </c>
      <c r="D53" s="60"/>
      <c r="E53" s="48"/>
      <c r="F53" s="175"/>
      <c r="G53" s="159"/>
      <c r="H53" s="252"/>
      <c r="I53" s="282"/>
      <c r="J53" s="283"/>
      <c r="K53" s="49"/>
      <c r="L53" s="128"/>
      <c r="M53" s="50"/>
    </row>
    <row r="54" spans="3:13" ht="21" customHeight="1" x14ac:dyDescent="0.2">
      <c r="C54" s="46">
        <v>39</v>
      </c>
      <c r="D54" s="60"/>
      <c r="E54" s="48"/>
      <c r="F54" s="175"/>
      <c r="G54" s="159"/>
      <c r="H54" s="252"/>
      <c r="I54" s="282"/>
      <c r="J54" s="283"/>
      <c r="K54" s="49"/>
      <c r="L54" s="128"/>
      <c r="M54" s="50"/>
    </row>
    <row r="55" spans="3:13" ht="21" customHeight="1" thickBot="1" x14ac:dyDescent="0.25">
      <c r="C55" s="66">
        <v>40</v>
      </c>
      <c r="D55" s="61"/>
      <c r="E55" s="53"/>
      <c r="F55" s="176"/>
      <c r="G55" s="160"/>
      <c r="H55" s="264"/>
      <c r="I55" s="284"/>
      <c r="J55" s="285"/>
      <c r="K55" s="54"/>
      <c r="L55" s="129"/>
      <c r="M55" s="55"/>
    </row>
    <row r="56" spans="3:13" ht="21" customHeight="1" x14ac:dyDescent="0.2">
      <c r="C56" s="65">
        <v>41</v>
      </c>
      <c r="D56" s="59"/>
      <c r="E56" s="43"/>
      <c r="F56" s="174"/>
      <c r="G56" s="158"/>
      <c r="H56" s="249"/>
      <c r="I56" s="280"/>
      <c r="J56" s="281"/>
      <c r="K56" s="44"/>
      <c r="L56" s="130"/>
      <c r="M56" s="45"/>
    </row>
    <row r="57" spans="3:13" ht="21" customHeight="1" x14ac:dyDescent="0.2">
      <c r="C57" s="46">
        <v>42</v>
      </c>
      <c r="D57" s="60"/>
      <c r="E57" s="48"/>
      <c r="F57" s="175"/>
      <c r="G57" s="159"/>
      <c r="H57" s="252"/>
      <c r="I57" s="282"/>
      <c r="J57" s="283"/>
      <c r="K57" s="49"/>
      <c r="L57" s="128"/>
      <c r="M57" s="50"/>
    </row>
    <row r="58" spans="3:13" ht="21" customHeight="1" x14ac:dyDescent="0.2">
      <c r="C58" s="46">
        <v>43</v>
      </c>
      <c r="D58" s="60"/>
      <c r="E58" s="48"/>
      <c r="F58" s="175"/>
      <c r="G58" s="159"/>
      <c r="H58" s="252"/>
      <c r="I58" s="282"/>
      <c r="J58" s="283"/>
      <c r="K58" s="49"/>
      <c r="L58" s="128"/>
      <c r="M58" s="50"/>
    </row>
    <row r="59" spans="3:13" ht="21" customHeight="1" x14ac:dyDescent="0.2">
      <c r="C59" s="46">
        <v>44</v>
      </c>
      <c r="D59" s="60"/>
      <c r="E59" s="48"/>
      <c r="F59" s="175"/>
      <c r="G59" s="159"/>
      <c r="H59" s="252"/>
      <c r="I59" s="282"/>
      <c r="J59" s="283"/>
      <c r="K59" s="49"/>
      <c r="L59" s="128"/>
      <c r="M59" s="50"/>
    </row>
    <row r="60" spans="3:13" ht="21" customHeight="1" thickBot="1" x14ac:dyDescent="0.25">
      <c r="C60" s="66">
        <v>45</v>
      </c>
      <c r="D60" s="61"/>
      <c r="E60" s="53"/>
      <c r="F60" s="176"/>
      <c r="G60" s="160"/>
      <c r="H60" s="264"/>
      <c r="I60" s="284"/>
      <c r="J60" s="285"/>
      <c r="K60" s="54"/>
      <c r="L60" s="129"/>
      <c r="M60" s="55"/>
    </row>
    <row r="61" spans="3:13" ht="21" customHeight="1" x14ac:dyDescent="0.2">
      <c r="C61" s="65">
        <v>46</v>
      </c>
      <c r="D61" s="59"/>
      <c r="E61" s="43"/>
      <c r="F61" s="174"/>
      <c r="G61" s="158"/>
      <c r="H61" s="249"/>
      <c r="I61" s="280"/>
      <c r="J61" s="281"/>
      <c r="K61" s="44"/>
      <c r="L61" s="130"/>
      <c r="M61" s="45"/>
    </row>
    <row r="62" spans="3:13" ht="21" customHeight="1" x14ac:dyDescent="0.2">
      <c r="C62" s="46">
        <v>47</v>
      </c>
      <c r="D62" s="60"/>
      <c r="E62" s="48"/>
      <c r="F62" s="175"/>
      <c r="G62" s="159"/>
      <c r="H62" s="252"/>
      <c r="I62" s="282"/>
      <c r="J62" s="283"/>
      <c r="K62" s="49"/>
      <c r="L62" s="128"/>
      <c r="M62" s="50"/>
    </row>
    <row r="63" spans="3:13" ht="21" customHeight="1" x14ac:dyDescent="0.2">
      <c r="C63" s="46">
        <v>48</v>
      </c>
      <c r="D63" s="60"/>
      <c r="E63" s="48"/>
      <c r="F63" s="175"/>
      <c r="G63" s="159"/>
      <c r="H63" s="252"/>
      <c r="I63" s="282"/>
      <c r="J63" s="283"/>
      <c r="K63" s="49"/>
      <c r="L63" s="128"/>
      <c r="M63" s="50"/>
    </row>
    <row r="64" spans="3:13" ht="21" customHeight="1" x14ac:dyDescent="0.2">
      <c r="C64" s="46">
        <v>49</v>
      </c>
      <c r="D64" s="60"/>
      <c r="E64" s="48"/>
      <c r="F64" s="175"/>
      <c r="G64" s="159"/>
      <c r="H64" s="252"/>
      <c r="I64" s="282"/>
      <c r="J64" s="283"/>
      <c r="K64" s="49"/>
      <c r="L64" s="128"/>
      <c r="M64" s="50"/>
    </row>
    <row r="65" spans="3:13" ht="21" customHeight="1" thickBot="1" x14ac:dyDescent="0.25">
      <c r="C65" s="66">
        <v>50</v>
      </c>
      <c r="D65" s="61"/>
      <c r="E65" s="53"/>
      <c r="F65" s="176"/>
      <c r="G65" s="160"/>
      <c r="H65" s="264"/>
      <c r="I65" s="284"/>
      <c r="J65" s="285"/>
      <c r="K65" s="54"/>
      <c r="L65" s="129"/>
      <c r="M65" s="55"/>
    </row>
    <row r="66" spans="3:13" ht="21" customHeight="1" x14ac:dyDescent="0.2">
      <c r="C66" s="65">
        <v>51</v>
      </c>
      <c r="D66" s="59"/>
      <c r="E66" s="43"/>
      <c r="F66" s="174"/>
      <c r="G66" s="158"/>
      <c r="H66" s="249"/>
      <c r="I66" s="280"/>
      <c r="J66" s="281"/>
      <c r="K66" s="44"/>
      <c r="L66" s="130"/>
      <c r="M66" s="45"/>
    </row>
    <row r="67" spans="3:13" ht="21" customHeight="1" x14ac:dyDescent="0.2">
      <c r="C67" s="46">
        <v>52</v>
      </c>
      <c r="D67" s="60"/>
      <c r="E67" s="48"/>
      <c r="F67" s="175"/>
      <c r="G67" s="159"/>
      <c r="H67" s="252"/>
      <c r="I67" s="282"/>
      <c r="J67" s="283"/>
      <c r="K67" s="49"/>
      <c r="L67" s="48"/>
      <c r="M67" s="50"/>
    </row>
    <row r="68" spans="3:13" ht="21" customHeight="1" x14ac:dyDescent="0.2">
      <c r="C68" s="46">
        <v>53</v>
      </c>
      <c r="D68" s="60"/>
      <c r="E68" s="48"/>
      <c r="F68" s="175"/>
      <c r="G68" s="159"/>
      <c r="H68" s="252"/>
      <c r="I68" s="282"/>
      <c r="J68" s="283"/>
      <c r="K68" s="49"/>
      <c r="L68" s="48"/>
      <c r="M68" s="50"/>
    </row>
    <row r="69" spans="3:13" ht="21" customHeight="1" x14ac:dyDescent="0.2">
      <c r="C69" s="46">
        <v>54</v>
      </c>
      <c r="D69" s="60"/>
      <c r="E69" s="48"/>
      <c r="F69" s="175"/>
      <c r="G69" s="159"/>
      <c r="H69" s="252"/>
      <c r="I69" s="282"/>
      <c r="J69" s="283"/>
      <c r="K69" s="49"/>
      <c r="L69" s="48"/>
      <c r="M69" s="50"/>
    </row>
    <row r="70" spans="3:13" ht="21" customHeight="1" thickBot="1" x14ac:dyDescent="0.25">
      <c r="C70" s="66">
        <v>55</v>
      </c>
      <c r="D70" s="61"/>
      <c r="E70" s="53"/>
      <c r="F70" s="176"/>
      <c r="G70" s="160"/>
      <c r="H70" s="264"/>
      <c r="I70" s="284"/>
      <c r="J70" s="285"/>
      <c r="K70" s="54"/>
      <c r="L70" s="53"/>
      <c r="M70" s="55"/>
    </row>
    <row r="71" spans="3:13" ht="21" customHeight="1" x14ac:dyDescent="0.2">
      <c r="C71" s="65">
        <v>56</v>
      </c>
      <c r="D71" s="59"/>
      <c r="E71" s="43"/>
      <c r="F71" s="174"/>
      <c r="G71" s="158"/>
      <c r="H71" s="249"/>
      <c r="I71" s="280"/>
      <c r="J71" s="281"/>
      <c r="K71" s="44"/>
      <c r="L71" s="43"/>
      <c r="M71" s="45"/>
    </row>
    <row r="72" spans="3:13" ht="21" customHeight="1" x14ac:dyDescent="0.2">
      <c r="C72" s="46">
        <v>57</v>
      </c>
      <c r="D72" s="60"/>
      <c r="E72" s="48"/>
      <c r="F72" s="175"/>
      <c r="G72" s="159"/>
      <c r="H72" s="252"/>
      <c r="I72" s="282"/>
      <c r="J72" s="283"/>
      <c r="K72" s="49"/>
      <c r="L72" s="48"/>
      <c r="M72" s="50"/>
    </row>
    <row r="73" spans="3:13" ht="21" customHeight="1" x14ac:dyDescent="0.2">
      <c r="C73" s="46">
        <v>58</v>
      </c>
      <c r="D73" s="60"/>
      <c r="E73" s="48"/>
      <c r="F73" s="175"/>
      <c r="G73" s="159"/>
      <c r="H73" s="252"/>
      <c r="I73" s="282"/>
      <c r="J73" s="283"/>
      <c r="K73" s="49"/>
      <c r="L73" s="48"/>
      <c r="M73" s="50"/>
    </row>
    <row r="74" spans="3:13" ht="21" customHeight="1" x14ac:dyDescent="0.2">
      <c r="C74" s="46">
        <v>59</v>
      </c>
      <c r="D74" s="60"/>
      <c r="E74" s="48"/>
      <c r="F74" s="175"/>
      <c r="G74" s="159"/>
      <c r="H74" s="252"/>
      <c r="I74" s="282"/>
      <c r="J74" s="283"/>
      <c r="K74" s="49"/>
      <c r="L74" s="48"/>
      <c r="M74" s="50"/>
    </row>
    <row r="75" spans="3:13" ht="21" customHeight="1" thickBot="1" x14ac:dyDescent="0.25">
      <c r="C75" s="66">
        <v>60</v>
      </c>
      <c r="D75" s="61"/>
      <c r="E75" s="53"/>
      <c r="F75" s="176"/>
      <c r="G75" s="160"/>
      <c r="H75" s="264"/>
      <c r="I75" s="284"/>
      <c r="J75" s="285"/>
      <c r="K75" s="54"/>
      <c r="L75" s="53"/>
      <c r="M75" s="55"/>
    </row>
    <row r="76" spans="3:13" ht="21" customHeight="1" x14ac:dyDescent="0.2">
      <c r="C76" s="65">
        <v>61</v>
      </c>
      <c r="D76" s="59"/>
      <c r="E76" s="43"/>
      <c r="F76" s="174"/>
      <c r="G76" s="158"/>
      <c r="H76" s="249"/>
      <c r="I76" s="280"/>
      <c r="J76" s="281"/>
      <c r="K76" s="44"/>
      <c r="L76" s="43"/>
      <c r="M76" s="45"/>
    </row>
    <row r="77" spans="3:13" ht="21" customHeight="1" x14ac:dyDescent="0.2">
      <c r="C77" s="46">
        <v>62</v>
      </c>
      <c r="D77" s="60"/>
      <c r="E77" s="48"/>
      <c r="F77" s="175"/>
      <c r="G77" s="159"/>
      <c r="H77" s="252"/>
      <c r="I77" s="282"/>
      <c r="J77" s="283"/>
      <c r="K77" s="49"/>
      <c r="L77" s="48"/>
      <c r="M77" s="50"/>
    </row>
    <row r="78" spans="3:13" ht="21" customHeight="1" x14ac:dyDescent="0.2">
      <c r="C78" s="46">
        <v>63</v>
      </c>
      <c r="D78" s="60"/>
      <c r="E78" s="48"/>
      <c r="F78" s="175"/>
      <c r="G78" s="159"/>
      <c r="H78" s="252"/>
      <c r="I78" s="282"/>
      <c r="J78" s="283"/>
      <c r="K78" s="49"/>
      <c r="L78" s="48"/>
      <c r="M78" s="50"/>
    </row>
    <row r="79" spans="3:13" ht="21" customHeight="1" x14ac:dyDescent="0.2">
      <c r="C79" s="46">
        <v>64</v>
      </c>
      <c r="D79" s="60"/>
      <c r="E79" s="48"/>
      <c r="F79" s="175"/>
      <c r="G79" s="159"/>
      <c r="H79" s="252"/>
      <c r="I79" s="282"/>
      <c r="J79" s="283"/>
      <c r="K79" s="49"/>
      <c r="L79" s="48"/>
      <c r="M79" s="50"/>
    </row>
    <row r="80" spans="3:13" ht="21" customHeight="1" thickBot="1" x14ac:dyDescent="0.25">
      <c r="C80" s="66">
        <v>65</v>
      </c>
      <c r="D80" s="61"/>
      <c r="E80" s="53"/>
      <c r="F80" s="176"/>
      <c r="G80" s="160"/>
      <c r="H80" s="264"/>
      <c r="I80" s="284"/>
      <c r="J80" s="285"/>
      <c r="K80" s="54"/>
      <c r="L80" s="53"/>
      <c r="M80" s="55"/>
    </row>
    <row r="81" spans="3:13" ht="21" customHeight="1" x14ac:dyDescent="0.2">
      <c r="C81" s="65">
        <v>66</v>
      </c>
      <c r="D81" s="59"/>
      <c r="E81" s="43"/>
      <c r="F81" s="174"/>
      <c r="G81" s="158"/>
      <c r="H81" s="249"/>
      <c r="I81" s="280"/>
      <c r="J81" s="281"/>
      <c r="K81" s="44"/>
      <c r="L81" s="43"/>
      <c r="M81" s="45"/>
    </row>
    <row r="82" spans="3:13" ht="21" customHeight="1" x14ac:dyDescent="0.2">
      <c r="C82" s="46">
        <v>67</v>
      </c>
      <c r="D82" s="60"/>
      <c r="E82" s="48"/>
      <c r="F82" s="175"/>
      <c r="G82" s="159"/>
      <c r="H82" s="252"/>
      <c r="I82" s="282"/>
      <c r="J82" s="283"/>
      <c r="K82" s="49"/>
      <c r="L82" s="48"/>
      <c r="M82" s="50"/>
    </row>
    <row r="83" spans="3:13" ht="21" customHeight="1" x14ac:dyDescent="0.2">
      <c r="C83" s="46">
        <v>68</v>
      </c>
      <c r="D83" s="60"/>
      <c r="E83" s="48"/>
      <c r="F83" s="175"/>
      <c r="G83" s="159"/>
      <c r="H83" s="252"/>
      <c r="I83" s="282"/>
      <c r="J83" s="283"/>
      <c r="K83" s="49"/>
      <c r="L83" s="48"/>
      <c r="M83" s="50"/>
    </row>
    <row r="84" spans="3:13" ht="21" customHeight="1" x14ac:dyDescent="0.2">
      <c r="C84" s="46">
        <v>69</v>
      </c>
      <c r="D84" s="60"/>
      <c r="E84" s="48"/>
      <c r="F84" s="175"/>
      <c r="G84" s="159"/>
      <c r="H84" s="252"/>
      <c r="I84" s="282"/>
      <c r="J84" s="283"/>
      <c r="K84" s="49"/>
      <c r="L84" s="48"/>
      <c r="M84" s="50"/>
    </row>
    <row r="85" spans="3:13" ht="21" customHeight="1" thickBot="1" x14ac:dyDescent="0.25">
      <c r="C85" s="51">
        <v>70</v>
      </c>
      <c r="D85" s="62"/>
      <c r="E85" s="53"/>
      <c r="F85" s="176"/>
      <c r="G85" s="160"/>
      <c r="H85" s="264"/>
      <c r="I85" s="284"/>
      <c r="J85" s="285"/>
      <c r="K85" s="54"/>
      <c r="L85" s="53"/>
      <c r="M85" s="55"/>
    </row>
    <row r="86" spans="3:13" ht="18.75" x14ac:dyDescent="0.15">
      <c r="C86" s="148"/>
      <c r="D86" s="148"/>
      <c r="E86" s="148"/>
      <c r="F86" s="148"/>
      <c r="G86" s="148"/>
      <c r="H86" s="57" t="s">
        <v>136</v>
      </c>
      <c r="I86" s="148"/>
      <c r="J86" s="148"/>
      <c r="K86" s="58"/>
      <c r="L86" s="148"/>
      <c r="M86" s="148"/>
    </row>
    <row r="87" spans="3:13" x14ac:dyDescent="0.15">
      <c r="C87" s="148"/>
      <c r="D87" s="148"/>
      <c r="E87" s="148"/>
      <c r="F87" s="148"/>
      <c r="G87" s="148"/>
      <c r="H87" s="148" t="s">
        <v>224</v>
      </c>
      <c r="I87" s="148"/>
      <c r="J87" s="148"/>
      <c r="K87" s="58"/>
      <c r="L87" s="148"/>
      <c r="M87" s="148"/>
    </row>
  </sheetData>
  <mergeCells count="95">
    <mergeCell ref="B2:F2"/>
    <mergeCell ref="H3:J3"/>
    <mergeCell ref="C4:D4"/>
    <mergeCell ref="K5:M5"/>
    <mergeCell ref="C9:E9"/>
    <mergeCell ref="G9:I9"/>
    <mergeCell ref="J9:K9"/>
    <mergeCell ref="L9:M9"/>
    <mergeCell ref="D10:E10"/>
    <mergeCell ref="G10:I10"/>
    <mergeCell ref="J10:K10"/>
    <mergeCell ref="L10:M10"/>
    <mergeCell ref="D11:E11"/>
    <mergeCell ref="G11:I11"/>
    <mergeCell ref="J11:K11"/>
    <mergeCell ref="L11:M11"/>
    <mergeCell ref="H20:J20"/>
    <mergeCell ref="D12:E12"/>
    <mergeCell ref="G12:I12"/>
    <mergeCell ref="J12:K12"/>
    <mergeCell ref="L12:M12"/>
    <mergeCell ref="D13:E13"/>
    <mergeCell ref="G13:I13"/>
    <mergeCell ref="J13:K13"/>
    <mergeCell ref="L13:M13"/>
    <mergeCell ref="H15:J15"/>
    <mergeCell ref="H16:J16"/>
    <mergeCell ref="H17:J17"/>
    <mergeCell ref="H18:J18"/>
    <mergeCell ref="H19:J19"/>
    <mergeCell ref="H32:J32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44:J44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56:J56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68:J68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80:J80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1:J81"/>
    <mergeCell ref="H82:J82"/>
    <mergeCell ref="H83:J83"/>
    <mergeCell ref="H84:J84"/>
    <mergeCell ref="H85:J85"/>
  </mergeCells>
  <phoneticPr fontId="3"/>
  <conditionalFormatting sqref="D13:G13 D10 F10:G10 J10 L10 J13:L13">
    <cfRule type="cellIs" dxfId="4" priority="4" operator="equal">
      <formula>0</formula>
    </cfRule>
  </conditionalFormatting>
  <conditionalFormatting sqref="D16:M45">
    <cfRule type="cellIs" dxfId="3" priority="3" operator="equal">
      <formula>0</formula>
    </cfRule>
  </conditionalFormatting>
  <conditionalFormatting sqref="D46:M85">
    <cfRule type="cellIs" dxfId="2" priority="2" operator="equal">
      <formula>0</formula>
    </cfRule>
  </conditionalFormatting>
  <conditionalFormatting sqref="D10:M13">
    <cfRule type="containsBlanks" dxfId="1" priority="1">
      <formula>LEN(TRIM(D10))=0</formula>
    </cfRule>
  </conditionalFormatting>
  <dataValidations count="2">
    <dataValidation type="list" allowBlank="1" showInputMessage="1" showErrorMessage="1" sqref="J2">
      <formula1>"１,２"</formula1>
    </dataValidation>
    <dataValidation type="list" allowBlank="1" showInputMessage="1" showErrorMessage="1" sqref="C4:D4">
      <formula1>"高体連・協会,高体連,協会"</formula1>
    </dataValidation>
  </dataValidations>
  <pageMargins left="0.87" right="0.19" top="0.26" bottom="0.55000000000000004" header="0.23" footer="0.51181102362204722"/>
  <pageSetup paperSize="9" scale="94" orientation="portrait" r:id="rId1"/>
  <headerFooter alignWithMargins="0"/>
  <rowBreaks count="1" manualBreakCount="1">
    <brk id="45" min="1" max="12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U44"/>
  <sheetViews>
    <sheetView view="pageBreakPreview" zoomScaleNormal="100" workbookViewId="0">
      <selection activeCell="I10" sqref="I10"/>
    </sheetView>
  </sheetViews>
  <sheetFormatPr defaultRowHeight="13.5" x14ac:dyDescent="0.15"/>
  <cols>
    <col min="2" max="2" width="10.75" customWidth="1"/>
    <col min="3" max="3" width="4.125" customWidth="1"/>
    <col min="4" max="4" width="10.625" customWidth="1"/>
    <col min="5" max="5" width="6.25" customWidth="1"/>
    <col min="6" max="6" width="16.625" style="84" customWidth="1"/>
    <col min="7" max="7" width="16.625" style="19" customWidth="1"/>
    <col min="8" max="8" width="4.25" customWidth="1"/>
    <col min="11" max="11" width="11.75" bestFit="1" customWidth="1"/>
    <col min="12" max="12" width="5.25" bestFit="1" customWidth="1"/>
    <col min="13" max="14" width="7.5" customWidth="1"/>
    <col min="15" max="15" width="5.25" bestFit="1" customWidth="1"/>
    <col min="17" max="17" width="11.75" bestFit="1" customWidth="1"/>
    <col min="18" max="18" width="5.25" bestFit="1" customWidth="1"/>
    <col min="19" max="20" width="7.5" customWidth="1"/>
    <col min="21" max="21" width="5.25" bestFit="1" customWidth="1"/>
  </cols>
  <sheetData>
    <row r="1" spans="3:21" ht="21" x14ac:dyDescent="0.2">
      <c r="C1" s="311" t="s">
        <v>240</v>
      </c>
      <c r="D1" s="312"/>
      <c r="E1" s="312"/>
      <c r="F1" s="312"/>
      <c r="G1" s="312"/>
    </row>
    <row r="2" spans="3:21" ht="24.75" customHeight="1" thickBot="1" x14ac:dyDescent="0.25">
      <c r="C2" s="318" t="str">
        <f>IF('登録名簿（高体連・協会用）'!J2=1,"男子","女子")</f>
        <v>男子</v>
      </c>
      <c r="D2" s="319"/>
    </row>
    <row r="3" spans="3:21" ht="13.5" customHeight="1" x14ac:dyDescent="0.15">
      <c r="C3" s="313" t="s">
        <v>150</v>
      </c>
      <c r="D3" s="314"/>
      <c r="E3" s="317" t="s">
        <v>76</v>
      </c>
      <c r="F3" s="309" t="str">
        <f>IF($C$4="","",VLOOKUP(C4,学校情報!$B$3:$J$33,2,FALSE))</f>
        <v>富山県立富山中部高等学校</v>
      </c>
      <c r="G3" s="310"/>
      <c r="H3" s="310"/>
    </row>
    <row r="4" spans="3:21" ht="21.75" thickBot="1" x14ac:dyDescent="0.2">
      <c r="C4" s="315">
        <f>'登録名簿（高体連・協会用）'!H2</f>
        <v>27</v>
      </c>
      <c r="D4" s="316"/>
      <c r="E4" s="317"/>
      <c r="F4" s="310"/>
      <c r="G4" s="310"/>
      <c r="H4" s="310"/>
    </row>
    <row r="5" spans="3:21" ht="9.75" customHeight="1" thickBot="1" x14ac:dyDescent="0.2"/>
    <row r="6" spans="3:21" ht="14.25" thickBot="1" x14ac:dyDescent="0.2">
      <c r="C6" s="69" t="s">
        <v>151</v>
      </c>
      <c r="D6" s="70" t="s">
        <v>152</v>
      </c>
      <c r="E6" s="71" t="s">
        <v>125</v>
      </c>
      <c r="F6" s="307" t="s">
        <v>153</v>
      </c>
      <c r="G6" s="308"/>
      <c r="K6" s="179" t="s">
        <v>235</v>
      </c>
      <c r="L6" s="179" t="s">
        <v>236</v>
      </c>
      <c r="M6" s="181" t="s">
        <v>237</v>
      </c>
      <c r="N6" s="180" t="s">
        <v>238</v>
      </c>
      <c r="O6" s="179" t="s">
        <v>239</v>
      </c>
      <c r="Q6" s="179" t="s">
        <v>235</v>
      </c>
      <c r="R6" s="179" t="s">
        <v>236</v>
      </c>
      <c r="S6" s="181" t="s">
        <v>237</v>
      </c>
      <c r="T6" s="180" t="s">
        <v>238</v>
      </c>
      <c r="U6" s="179" t="s">
        <v>239</v>
      </c>
    </row>
    <row r="7" spans="3:21" ht="18.75" x14ac:dyDescent="0.2">
      <c r="C7" s="72">
        <v>1</v>
      </c>
      <c r="D7" s="73">
        <v>1</v>
      </c>
      <c r="E7" s="74">
        <f>IF(D7="","",VLOOKUP(D7,'登録名簿（高体連・協会用）'!$C$16:$G$85,3))</f>
        <v>2</v>
      </c>
      <c r="F7" s="85" t="str">
        <f>IF(D7="","",VLOOKUP(D7,'登録名簿（高体連・協会用）'!$C$16:$G$85,4))</f>
        <v>池田</v>
      </c>
      <c r="G7" s="89" t="str">
        <f>IF(D7="","",VLOOKUP(D7,'登録名簿（高体連・協会用）'!$C$16:$G$85,5))</f>
        <v>なおみ</v>
      </c>
      <c r="K7" s="182">
        <f>'登録名簿（高体連・協会用）'!C16</f>
        <v>1</v>
      </c>
      <c r="L7" s="179">
        <f>'登録名簿（高体連・協会用）'!E16</f>
        <v>2</v>
      </c>
      <c r="M7" s="181" t="str">
        <f>'登録名簿（高体連・協会用）'!F16</f>
        <v>池田</v>
      </c>
      <c r="N7" s="180" t="str">
        <f>'登録名簿（高体連・協会用）'!G16</f>
        <v>なおみ</v>
      </c>
      <c r="O7" s="179" t="str">
        <f>'登録名簿（高体連・協会用）'!M16</f>
        <v>〇</v>
      </c>
      <c r="Q7" s="182">
        <f>'登録名簿（高体連・協会用）'!C46</f>
        <v>31</v>
      </c>
      <c r="R7" s="179">
        <f>'登録名簿（高体連・協会用）'!E46</f>
        <v>0</v>
      </c>
      <c r="S7" s="181">
        <f>'登録名簿（高体連・協会用）'!F46</f>
        <v>0</v>
      </c>
      <c r="T7" s="180">
        <f>'登録名簿（高体連・協会用）'!G46</f>
        <v>0</v>
      </c>
      <c r="U7" s="179">
        <f>'登録名簿（高体連・協会用）'!M46</f>
        <v>0</v>
      </c>
    </row>
    <row r="8" spans="3:21" ht="18.75" x14ac:dyDescent="0.2">
      <c r="C8" s="75">
        <v>2</v>
      </c>
      <c r="D8" s="76"/>
      <c r="E8" s="77" t="str">
        <f>IF(D8="","",VLOOKUP(D8,'登録名簿（高体連・協会用）'!$C$16:$G$85,3))</f>
        <v/>
      </c>
      <c r="F8" s="86" t="str">
        <f>IF(D8="","",VLOOKUP(D8,'登録名簿（高体連・協会用）'!$C$16:$G$85,4))</f>
        <v/>
      </c>
      <c r="G8" s="90" t="str">
        <f>IF(D8="","",VLOOKUP(D8,'登録名簿（高体連・協会用）'!$C$16:$G$85,5))</f>
        <v/>
      </c>
      <c r="K8" s="182">
        <f>'登録名簿（高体連・協会用）'!C17</f>
        <v>2</v>
      </c>
      <c r="L8" s="179">
        <f>'登録名簿（高体連・協会用）'!E17</f>
        <v>0</v>
      </c>
      <c r="M8" s="181">
        <f>'登録名簿（高体連・協会用）'!F17</f>
        <v>0</v>
      </c>
      <c r="N8" s="180">
        <f>'登録名簿（高体連・協会用）'!G17</f>
        <v>0</v>
      </c>
      <c r="O8" s="179">
        <f>'登録名簿（高体連・協会用）'!M17</f>
        <v>0</v>
      </c>
      <c r="Q8" s="182">
        <f>'登録名簿（高体連・協会用）'!C47</f>
        <v>32</v>
      </c>
      <c r="R8" s="179">
        <f>'登録名簿（高体連・協会用）'!E47</f>
        <v>0</v>
      </c>
      <c r="S8" s="181">
        <f>'登録名簿（高体連・協会用）'!F47</f>
        <v>0</v>
      </c>
      <c r="T8" s="180">
        <f>'登録名簿（高体連・協会用）'!G47</f>
        <v>0</v>
      </c>
      <c r="U8" s="179">
        <f>'登録名簿（高体連・協会用）'!M47</f>
        <v>0</v>
      </c>
    </row>
    <row r="9" spans="3:21" ht="18.75" x14ac:dyDescent="0.2">
      <c r="C9" s="75">
        <v>3</v>
      </c>
      <c r="D9" s="76"/>
      <c r="E9" s="77" t="str">
        <f>IF(D9="","",VLOOKUP(D9,'登録名簿（高体連・協会用）'!$C$16:$G$85,3))</f>
        <v/>
      </c>
      <c r="F9" s="86" t="str">
        <f>IF(D9="","",VLOOKUP(D9,'登録名簿（高体連・協会用）'!$C$16:$G$85,4))</f>
        <v/>
      </c>
      <c r="G9" s="90" t="str">
        <f>IF(D9="","",VLOOKUP(D9,'登録名簿（高体連・協会用）'!$C$16:$G$85,5))</f>
        <v/>
      </c>
      <c r="K9" s="182">
        <f>'登録名簿（高体連・協会用）'!C18</f>
        <v>3</v>
      </c>
      <c r="L9" s="179">
        <f>'登録名簿（高体連・協会用）'!E18</f>
        <v>0</v>
      </c>
      <c r="M9" s="181">
        <f>'登録名簿（高体連・協会用）'!F18</f>
        <v>0</v>
      </c>
      <c r="N9" s="180">
        <f>'登録名簿（高体連・協会用）'!G18</f>
        <v>0</v>
      </c>
      <c r="O9" s="179">
        <f>'登録名簿（高体連・協会用）'!M18</f>
        <v>0</v>
      </c>
      <c r="Q9" s="182">
        <f>'登録名簿（高体連・協会用）'!C48</f>
        <v>33</v>
      </c>
      <c r="R9" s="179">
        <f>'登録名簿（高体連・協会用）'!E48</f>
        <v>0</v>
      </c>
      <c r="S9" s="181">
        <f>'登録名簿（高体連・協会用）'!F48</f>
        <v>0</v>
      </c>
      <c r="T9" s="180">
        <f>'登録名簿（高体連・協会用）'!G48</f>
        <v>0</v>
      </c>
      <c r="U9" s="179">
        <f>'登録名簿（高体連・協会用）'!M48</f>
        <v>0</v>
      </c>
    </row>
    <row r="10" spans="3:21" ht="18.75" x14ac:dyDescent="0.2">
      <c r="C10" s="75">
        <v>4</v>
      </c>
      <c r="D10" s="76"/>
      <c r="E10" s="77" t="str">
        <f>IF(D10="","",VLOOKUP(D10,'登録名簿（高体連・協会用）'!$C$16:$G$85,3))</f>
        <v/>
      </c>
      <c r="F10" s="86" t="str">
        <f>IF(D10="","",VLOOKUP(D10,'登録名簿（高体連・協会用）'!$C$16:$G$85,4))</f>
        <v/>
      </c>
      <c r="G10" s="90" t="str">
        <f>IF(D10="","",VLOOKUP(D10,'登録名簿（高体連・協会用）'!$C$16:$G$85,5))</f>
        <v/>
      </c>
      <c r="K10" s="182">
        <f>'登録名簿（高体連・協会用）'!C19</f>
        <v>4</v>
      </c>
      <c r="L10" s="179">
        <f>'登録名簿（高体連・協会用）'!E19</f>
        <v>0</v>
      </c>
      <c r="M10" s="181">
        <f>'登録名簿（高体連・協会用）'!F19</f>
        <v>0</v>
      </c>
      <c r="N10" s="180">
        <f>'登録名簿（高体連・協会用）'!G19</f>
        <v>0</v>
      </c>
      <c r="O10" s="179">
        <f>'登録名簿（高体連・協会用）'!M19</f>
        <v>0</v>
      </c>
      <c r="Q10" s="182">
        <f>'登録名簿（高体連・協会用）'!C49</f>
        <v>34</v>
      </c>
      <c r="R10" s="179">
        <f>'登録名簿（高体連・協会用）'!E49</f>
        <v>0</v>
      </c>
      <c r="S10" s="181">
        <f>'登録名簿（高体連・協会用）'!F49</f>
        <v>0</v>
      </c>
      <c r="T10" s="180">
        <f>'登録名簿（高体連・協会用）'!G49</f>
        <v>0</v>
      </c>
      <c r="U10" s="179">
        <f>'登録名簿（高体連・協会用）'!M49</f>
        <v>0</v>
      </c>
    </row>
    <row r="11" spans="3:21" ht="19.5" thickBot="1" x14ac:dyDescent="0.25">
      <c r="C11" s="78">
        <v>5</v>
      </c>
      <c r="D11" s="79"/>
      <c r="E11" s="80" t="str">
        <f>IF(D11="","",VLOOKUP(D11,'登録名簿（高体連・協会用）'!$C$16:$G$85,3))</f>
        <v/>
      </c>
      <c r="F11" s="87" t="str">
        <f>IF(D11="","",VLOOKUP(D11,'登録名簿（高体連・協会用）'!$C$16:$G$85,4))</f>
        <v/>
      </c>
      <c r="G11" s="91" t="str">
        <f>IF(D11="","",VLOOKUP(D11,'登録名簿（高体連・協会用）'!$C$16:$G$85,5))</f>
        <v/>
      </c>
      <c r="K11" s="182">
        <f>'登録名簿（高体連・協会用）'!C20</f>
        <v>5</v>
      </c>
      <c r="L11" s="179">
        <f>'登録名簿（高体連・協会用）'!E20</f>
        <v>0</v>
      </c>
      <c r="M11" s="181">
        <f>'登録名簿（高体連・協会用）'!F20</f>
        <v>0</v>
      </c>
      <c r="N11" s="180">
        <f>'登録名簿（高体連・協会用）'!G20</f>
        <v>0</v>
      </c>
      <c r="O11" s="179">
        <f>'登録名簿（高体連・協会用）'!M20</f>
        <v>0</v>
      </c>
      <c r="Q11" s="182">
        <f>'登録名簿（高体連・協会用）'!C50</f>
        <v>35</v>
      </c>
      <c r="R11" s="179">
        <f>'登録名簿（高体連・協会用）'!E50</f>
        <v>0</v>
      </c>
      <c r="S11" s="181">
        <f>'登録名簿（高体連・協会用）'!F50</f>
        <v>0</v>
      </c>
      <c r="T11" s="180">
        <f>'登録名簿（高体連・協会用）'!G50</f>
        <v>0</v>
      </c>
      <c r="U11" s="179">
        <f>'登録名簿（高体連・協会用）'!M50</f>
        <v>0</v>
      </c>
    </row>
    <row r="12" spans="3:21" ht="18.75" x14ac:dyDescent="0.2">
      <c r="C12" s="81">
        <v>6</v>
      </c>
      <c r="D12" s="82"/>
      <c r="E12" s="83" t="str">
        <f>IF(D12="","",VLOOKUP(D12,'登録名簿（高体連・協会用）'!$C$16:$G$85,3))</f>
        <v/>
      </c>
      <c r="F12" s="88" t="str">
        <f>IF(D12="","",VLOOKUP(D12,'登録名簿（高体連・協会用）'!$C$16:$G$85,4))</f>
        <v/>
      </c>
      <c r="G12" s="92" t="str">
        <f>IF(D12="","",VLOOKUP(D12,'登録名簿（高体連・協会用）'!$C$16:$G$85,5))</f>
        <v/>
      </c>
      <c r="K12" s="182">
        <f>'登録名簿（高体連・協会用）'!C21</f>
        <v>6</v>
      </c>
      <c r="L12" s="179">
        <f>'登録名簿（高体連・協会用）'!E21</f>
        <v>0</v>
      </c>
      <c r="M12" s="181">
        <f>'登録名簿（高体連・協会用）'!F21</f>
        <v>0</v>
      </c>
      <c r="N12" s="180">
        <f>'登録名簿（高体連・協会用）'!G21</f>
        <v>0</v>
      </c>
      <c r="O12" s="179">
        <f>'登録名簿（高体連・協会用）'!M21</f>
        <v>0</v>
      </c>
      <c r="Q12" s="182">
        <f>'登録名簿（高体連・協会用）'!C51</f>
        <v>36</v>
      </c>
      <c r="R12" s="179">
        <f>'登録名簿（高体連・協会用）'!E51</f>
        <v>0</v>
      </c>
      <c r="S12" s="181">
        <f>'登録名簿（高体連・協会用）'!F51</f>
        <v>0</v>
      </c>
      <c r="T12" s="180">
        <f>'登録名簿（高体連・協会用）'!G51</f>
        <v>0</v>
      </c>
      <c r="U12" s="179">
        <f>'登録名簿（高体連・協会用）'!M51</f>
        <v>0</v>
      </c>
    </row>
    <row r="13" spans="3:21" ht="18.75" x14ac:dyDescent="0.2">
      <c r="C13" s="75">
        <v>7</v>
      </c>
      <c r="D13" s="76"/>
      <c r="E13" s="77" t="str">
        <f>IF(D13="","",VLOOKUP(D13,'登録名簿（高体連・協会用）'!$C$16:$G$85,3))</f>
        <v/>
      </c>
      <c r="F13" s="86" t="str">
        <f>IF(D13="","",VLOOKUP(D13,'登録名簿（高体連・協会用）'!$C$16:$G$85,4))</f>
        <v/>
      </c>
      <c r="G13" s="90" t="str">
        <f>IF(D13="","",VLOOKUP(D13,'登録名簿（高体連・協会用）'!$C$16:$G$85,5))</f>
        <v/>
      </c>
      <c r="K13" s="182">
        <f>'登録名簿（高体連・協会用）'!C22</f>
        <v>7</v>
      </c>
      <c r="L13" s="179">
        <f>'登録名簿（高体連・協会用）'!E22</f>
        <v>0</v>
      </c>
      <c r="M13" s="181">
        <f>'登録名簿（高体連・協会用）'!F22</f>
        <v>0</v>
      </c>
      <c r="N13" s="180">
        <f>'登録名簿（高体連・協会用）'!G22</f>
        <v>0</v>
      </c>
      <c r="O13" s="179">
        <f>'登録名簿（高体連・協会用）'!M22</f>
        <v>0</v>
      </c>
      <c r="Q13" s="182">
        <f>'登録名簿（高体連・協会用）'!C52</f>
        <v>37</v>
      </c>
      <c r="R13" s="179">
        <f>'登録名簿（高体連・協会用）'!E52</f>
        <v>0</v>
      </c>
      <c r="S13" s="181">
        <f>'登録名簿（高体連・協会用）'!F52</f>
        <v>0</v>
      </c>
      <c r="T13" s="180">
        <f>'登録名簿（高体連・協会用）'!G52</f>
        <v>0</v>
      </c>
      <c r="U13" s="179">
        <f>'登録名簿（高体連・協会用）'!M52</f>
        <v>0</v>
      </c>
    </row>
    <row r="14" spans="3:21" ht="18.75" x14ac:dyDescent="0.2">
      <c r="C14" s="75">
        <v>8</v>
      </c>
      <c r="D14" s="76"/>
      <c r="E14" s="77" t="str">
        <f>IF(D14="","",VLOOKUP(D14,'登録名簿（高体連・協会用）'!$C$16:$G$85,3))</f>
        <v/>
      </c>
      <c r="F14" s="86" t="str">
        <f>IF(D14="","",VLOOKUP(D14,'登録名簿（高体連・協会用）'!$C$16:$G$85,4))</f>
        <v/>
      </c>
      <c r="G14" s="90" t="str">
        <f>IF(D14="","",VLOOKUP(D14,'登録名簿（高体連・協会用）'!$C$16:$G$85,5))</f>
        <v/>
      </c>
      <c r="K14" s="182">
        <f>'登録名簿（高体連・協会用）'!C23</f>
        <v>8</v>
      </c>
      <c r="L14" s="179">
        <f>'登録名簿（高体連・協会用）'!E23</f>
        <v>0</v>
      </c>
      <c r="M14" s="181">
        <f>'登録名簿（高体連・協会用）'!F23</f>
        <v>0</v>
      </c>
      <c r="N14" s="180">
        <f>'登録名簿（高体連・協会用）'!G23</f>
        <v>0</v>
      </c>
      <c r="O14" s="179">
        <f>'登録名簿（高体連・協会用）'!M23</f>
        <v>0</v>
      </c>
      <c r="Q14" s="182">
        <f>'登録名簿（高体連・協会用）'!C53</f>
        <v>38</v>
      </c>
      <c r="R14" s="179">
        <f>'登録名簿（高体連・協会用）'!E53</f>
        <v>0</v>
      </c>
      <c r="S14" s="181">
        <f>'登録名簿（高体連・協会用）'!F53</f>
        <v>0</v>
      </c>
      <c r="T14" s="180">
        <f>'登録名簿（高体連・協会用）'!G53</f>
        <v>0</v>
      </c>
      <c r="U14" s="179">
        <f>'登録名簿（高体連・協会用）'!M53</f>
        <v>0</v>
      </c>
    </row>
    <row r="15" spans="3:21" ht="18.75" x14ac:dyDescent="0.2">
      <c r="C15" s="75">
        <v>9</v>
      </c>
      <c r="D15" s="76"/>
      <c r="E15" s="77" t="str">
        <f>IF(D15="","",VLOOKUP(D15,'登録名簿（高体連・協会用）'!$C$16:$G$85,3))</f>
        <v/>
      </c>
      <c r="F15" s="86" t="str">
        <f>IF(D15="","",VLOOKUP(D15,'登録名簿（高体連・協会用）'!$C$16:$G$85,4))</f>
        <v/>
      </c>
      <c r="G15" s="90" t="str">
        <f>IF(D15="","",VLOOKUP(D15,'登録名簿（高体連・協会用）'!$C$16:$G$85,5))</f>
        <v/>
      </c>
      <c r="K15" s="182">
        <f>'登録名簿（高体連・協会用）'!C24</f>
        <v>9</v>
      </c>
      <c r="L15" s="179">
        <f>'登録名簿（高体連・協会用）'!E24</f>
        <v>0</v>
      </c>
      <c r="M15" s="181">
        <f>'登録名簿（高体連・協会用）'!F24</f>
        <v>0</v>
      </c>
      <c r="N15" s="180">
        <f>'登録名簿（高体連・協会用）'!G24</f>
        <v>0</v>
      </c>
      <c r="O15" s="179">
        <f>'登録名簿（高体連・協会用）'!M24</f>
        <v>0</v>
      </c>
      <c r="Q15" s="182">
        <f>'登録名簿（高体連・協会用）'!C54</f>
        <v>39</v>
      </c>
      <c r="R15" s="179">
        <f>'登録名簿（高体連・協会用）'!E54</f>
        <v>0</v>
      </c>
      <c r="S15" s="181">
        <f>'登録名簿（高体連・協会用）'!F54</f>
        <v>0</v>
      </c>
      <c r="T15" s="180">
        <f>'登録名簿（高体連・協会用）'!G54</f>
        <v>0</v>
      </c>
      <c r="U15" s="179">
        <f>'登録名簿（高体連・協会用）'!M54</f>
        <v>0</v>
      </c>
    </row>
    <row r="16" spans="3:21" ht="19.5" thickBot="1" x14ac:dyDescent="0.25">
      <c r="C16" s="81">
        <v>10</v>
      </c>
      <c r="D16" s="82"/>
      <c r="E16" s="83" t="str">
        <f>IF(D16="","",VLOOKUP(D16,'登録名簿（高体連・協会用）'!$C$16:$G$85,3))</f>
        <v/>
      </c>
      <c r="F16" s="88" t="str">
        <f>IF(D16="","",VLOOKUP(D16,'登録名簿（高体連・協会用）'!$C$16:$G$85,4))</f>
        <v/>
      </c>
      <c r="G16" s="92" t="str">
        <f>IF(D16="","",VLOOKUP(D16,'登録名簿（高体連・協会用）'!$C$16:$G$85,5))</f>
        <v/>
      </c>
      <c r="K16" s="182">
        <f>'登録名簿（高体連・協会用）'!C25</f>
        <v>10</v>
      </c>
      <c r="L16" s="179">
        <f>'登録名簿（高体連・協会用）'!E25</f>
        <v>0</v>
      </c>
      <c r="M16" s="181">
        <f>'登録名簿（高体連・協会用）'!F25</f>
        <v>0</v>
      </c>
      <c r="N16" s="180">
        <f>'登録名簿（高体連・協会用）'!G25</f>
        <v>0</v>
      </c>
      <c r="O16" s="179">
        <f>'登録名簿（高体連・協会用）'!M25</f>
        <v>0</v>
      </c>
      <c r="Q16" s="182">
        <f>'登録名簿（高体連・協会用）'!C55</f>
        <v>40</v>
      </c>
      <c r="R16" s="179">
        <f>'登録名簿（高体連・協会用）'!E55</f>
        <v>0</v>
      </c>
      <c r="S16" s="181">
        <f>'登録名簿（高体連・協会用）'!F55</f>
        <v>0</v>
      </c>
      <c r="T16" s="180">
        <f>'登録名簿（高体連・協会用）'!G55</f>
        <v>0</v>
      </c>
      <c r="U16" s="179">
        <f>'登録名簿（高体連・協会用）'!M55</f>
        <v>0</v>
      </c>
    </row>
    <row r="17" spans="3:21" ht="18.75" x14ac:dyDescent="0.2">
      <c r="C17" s="72">
        <v>11</v>
      </c>
      <c r="D17" s="73"/>
      <c r="E17" s="74" t="str">
        <f>IF(D17="","",VLOOKUP(D17,'登録名簿（高体連・協会用）'!$C$16:$G$85,3))</f>
        <v/>
      </c>
      <c r="F17" s="85" t="str">
        <f>IF(D17="","",VLOOKUP(D17,'登録名簿（高体連・協会用）'!$C$16:$G$85,4))</f>
        <v/>
      </c>
      <c r="G17" s="89" t="str">
        <f>IF(D17="","",VLOOKUP(D17,'登録名簿（高体連・協会用）'!$C$16:$G$85,5))</f>
        <v/>
      </c>
      <c r="K17" s="182">
        <f>'登録名簿（高体連・協会用）'!C26</f>
        <v>11</v>
      </c>
      <c r="L17" s="179">
        <f>'登録名簿（高体連・協会用）'!E26</f>
        <v>0</v>
      </c>
      <c r="M17" s="181">
        <f>'登録名簿（高体連・協会用）'!F26</f>
        <v>0</v>
      </c>
      <c r="N17" s="180">
        <f>'登録名簿（高体連・協会用）'!G26</f>
        <v>0</v>
      </c>
      <c r="O17" s="179">
        <f>'登録名簿（高体連・協会用）'!M26</f>
        <v>0</v>
      </c>
      <c r="Q17" s="182">
        <f>'登録名簿（高体連・協会用）'!C56</f>
        <v>41</v>
      </c>
      <c r="R17" s="179">
        <f>'登録名簿（高体連・協会用）'!E56</f>
        <v>0</v>
      </c>
      <c r="S17" s="181">
        <f>'登録名簿（高体連・協会用）'!F56</f>
        <v>0</v>
      </c>
      <c r="T17" s="180">
        <f>'登録名簿（高体連・協会用）'!G56</f>
        <v>0</v>
      </c>
      <c r="U17" s="179">
        <f>'登録名簿（高体連・協会用）'!M56</f>
        <v>0</v>
      </c>
    </row>
    <row r="18" spans="3:21" ht="18.75" x14ac:dyDescent="0.2">
      <c r="C18" s="75">
        <v>12</v>
      </c>
      <c r="D18" s="76"/>
      <c r="E18" s="77" t="str">
        <f>IF(D18="","",VLOOKUP(D18,'登録名簿（高体連・協会用）'!$C$16:$G$85,3))</f>
        <v/>
      </c>
      <c r="F18" s="86" t="str">
        <f>IF(D18="","",VLOOKUP(D18,'登録名簿（高体連・協会用）'!$C$16:$G$85,4))</f>
        <v/>
      </c>
      <c r="G18" s="90" t="str">
        <f>IF(D18="","",VLOOKUP(D18,'登録名簿（高体連・協会用）'!$C$16:$G$85,5))</f>
        <v/>
      </c>
      <c r="K18" s="182">
        <f>'登録名簿（高体連・協会用）'!C27</f>
        <v>12</v>
      </c>
      <c r="L18" s="179">
        <f>'登録名簿（高体連・協会用）'!E27</f>
        <v>0</v>
      </c>
      <c r="M18" s="181">
        <f>'登録名簿（高体連・協会用）'!F27</f>
        <v>0</v>
      </c>
      <c r="N18" s="180">
        <f>'登録名簿（高体連・協会用）'!G27</f>
        <v>0</v>
      </c>
      <c r="O18" s="179">
        <f>'登録名簿（高体連・協会用）'!M27</f>
        <v>0</v>
      </c>
      <c r="Q18" s="182">
        <f>'登録名簿（高体連・協会用）'!C57</f>
        <v>42</v>
      </c>
      <c r="R18" s="179">
        <f>'登録名簿（高体連・協会用）'!E57</f>
        <v>0</v>
      </c>
      <c r="S18" s="181">
        <f>'登録名簿（高体連・協会用）'!F57</f>
        <v>0</v>
      </c>
      <c r="T18" s="180">
        <f>'登録名簿（高体連・協会用）'!G57</f>
        <v>0</v>
      </c>
      <c r="U18" s="179">
        <f>'登録名簿（高体連・協会用）'!M57</f>
        <v>0</v>
      </c>
    </row>
    <row r="19" spans="3:21" ht="18.75" x14ac:dyDescent="0.2">
      <c r="C19" s="75">
        <v>13</v>
      </c>
      <c r="D19" s="76"/>
      <c r="E19" s="77" t="str">
        <f>IF(D19="","",VLOOKUP(D19,'登録名簿（高体連・協会用）'!$C$16:$G$85,3))</f>
        <v/>
      </c>
      <c r="F19" s="86" t="str">
        <f>IF(D19="","",VLOOKUP(D19,'登録名簿（高体連・協会用）'!$C$16:$G$85,4))</f>
        <v/>
      </c>
      <c r="G19" s="90" t="str">
        <f>IF(D19="","",VLOOKUP(D19,'登録名簿（高体連・協会用）'!$C$16:$G$85,5))</f>
        <v/>
      </c>
      <c r="K19" s="182">
        <f>'登録名簿（高体連・協会用）'!C28</f>
        <v>13</v>
      </c>
      <c r="L19" s="179">
        <f>'登録名簿（高体連・協会用）'!E28</f>
        <v>0</v>
      </c>
      <c r="M19" s="181">
        <f>'登録名簿（高体連・協会用）'!F28</f>
        <v>0</v>
      </c>
      <c r="N19" s="180">
        <f>'登録名簿（高体連・協会用）'!G28</f>
        <v>0</v>
      </c>
      <c r="O19" s="179">
        <f>'登録名簿（高体連・協会用）'!M28</f>
        <v>0</v>
      </c>
      <c r="Q19" s="182">
        <f>'登録名簿（高体連・協会用）'!C58</f>
        <v>43</v>
      </c>
      <c r="R19" s="179">
        <f>'登録名簿（高体連・協会用）'!E58</f>
        <v>0</v>
      </c>
      <c r="S19" s="181">
        <f>'登録名簿（高体連・協会用）'!F58</f>
        <v>0</v>
      </c>
      <c r="T19" s="180">
        <f>'登録名簿（高体連・協会用）'!G58</f>
        <v>0</v>
      </c>
      <c r="U19" s="179">
        <f>'登録名簿（高体連・協会用）'!M58</f>
        <v>0</v>
      </c>
    </row>
    <row r="20" spans="3:21" ht="18.75" x14ac:dyDescent="0.2">
      <c r="C20" s="75">
        <v>14</v>
      </c>
      <c r="D20" s="76"/>
      <c r="E20" s="77" t="str">
        <f>IF(D20="","",VLOOKUP(D20,'登録名簿（高体連・協会用）'!$C$16:$G$85,3))</f>
        <v/>
      </c>
      <c r="F20" s="86" t="str">
        <f>IF(D20="","",VLOOKUP(D20,'登録名簿（高体連・協会用）'!$C$16:$G$85,4))</f>
        <v/>
      </c>
      <c r="G20" s="90" t="str">
        <f>IF(D20="","",VLOOKUP(D20,'登録名簿（高体連・協会用）'!$C$16:$G$85,5))</f>
        <v/>
      </c>
      <c r="K20" s="182">
        <f>'登録名簿（高体連・協会用）'!C29</f>
        <v>14</v>
      </c>
      <c r="L20" s="179">
        <f>'登録名簿（高体連・協会用）'!E29</f>
        <v>0</v>
      </c>
      <c r="M20" s="181">
        <f>'登録名簿（高体連・協会用）'!F29</f>
        <v>0</v>
      </c>
      <c r="N20" s="180">
        <f>'登録名簿（高体連・協会用）'!G29</f>
        <v>0</v>
      </c>
      <c r="O20" s="179">
        <f>'登録名簿（高体連・協会用）'!M29</f>
        <v>0</v>
      </c>
      <c r="Q20" s="182">
        <f>'登録名簿（高体連・協会用）'!C59</f>
        <v>44</v>
      </c>
      <c r="R20" s="179">
        <f>'登録名簿（高体連・協会用）'!E59</f>
        <v>0</v>
      </c>
      <c r="S20" s="181">
        <f>'登録名簿（高体連・協会用）'!F59</f>
        <v>0</v>
      </c>
      <c r="T20" s="180">
        <f>'登録名簿（高体連・協会用）'!G59</f>
        <v>0</v>
      </c>
      <c r="U20" s="179">
        <f>'登録名簿（高体連・協会用）'!M59</f>
        <v>0</v>
      </c>
    </row>
    <row r="21" spans="3:21" ht="19.5" thickBot="1" x14ac:dyDescent="0.25">
      <c r="C21" s="78">
        <v>15</v>
      </c>
      <c r="D21" s="79"/>
      <c r="E21" s="80" t="str">
        <f>IF(D21="","",VLOOKUP(D21,'登録名簿（高体連・協会用）'!$C$16:$G$85,3))</f>
        <v/>
      </c>
      <c r="F21" s="87" t="str">
        <f>IF(D21="","",VLOOKUP(D21,'登録名簿（高体連・協会用）'!$C$16:$G$85,4))</f>
        <v/>
      </c>
      <c r="G21" s="91" t="str">
        <f>IF(D21="","",VLOOKUP(D21,'登録名簿（高体連・協会用）'!$C$16:$G$85,5))</f>
        <v/>
      </c>
      <c r="K21" s="182">
        <f>'登録名簿（高体連・協会用）'!C30</f>
        <v>15</v>
      </c>
      <c r="L21" s="179">
        <f>'登録名簿（高体連・協会用）'!E30</f>
        <v>0</v>
      </c>
      <c r="M21" s="181">
        <f>'登録名簿（高体連・協会用）'!F30</f>
        <v>0</v>
      </c>
      <c r="N21" s="180">
        <f>'登録名簿（高体連・協会用）'!G30</f>
        <v>0</v>
      </c>
      <c r="O21" s="179">
        <f>'登録名簿（高体連・協会用）'!M30</f>
        <v>0</v>
      </c>
      <c r="Q21" s="182">
        <f>'登録名簿（高体連・協会用）'!C60</f>
        <v>45</v>
      </c>
      <c r="R21" s="179">
        <f>'登録名簿（高体連・協会用）'!E60</f>
        <v>0</v>
      </c>
      <c r="S21" s="181">
        <f>'登録名簿（高体連・協会用）'!F60</f>
        <v>0</v>
      </c>
      <c r="T21" s="180">
        <f>'登録名簿（高体連・協会用）'!G60</f>
        <v>0</v>
      </c>
      <c r="U21" s="179">
        <f>'登録名簿（高体連・協会用）'!M60</f>
        <v>0</v>
      </c>
    </row>
    <row r="22" spans="3:21" ht="18.75" x14ac:dyDescent="0.2">
      <c r="C22" s="81">
        <v>16</v>
      </c>
      <c r="D22" s="82"/>
      <c r="E22" s="83" t="str">
        <f>IF(D22="","",VLOOKUP(D22,'登録名簿（高体連・協会用）'!$C$16:$G$85,3))</f>
        <v/>
      </c>
      <c r="F22" s="88" t="str">
        <f>IF(D22="","",VLOOKUP(D22,'登録名簿（高体連・協会用）'!$C$16:$G$85,4))</f>
        <v/>
      </c>
      <c r="G22" s="92" t="str">
        <f>IF(D22="","",VLOOKUP(D22,'登録名簿（高体連・協会用）'!$C$16:$G$85,5))</f>
        <v/>
      </c>
      <c r="K22" s="182">
        <f>'登録名簿（高体連・協会用）'!C31</f>
        <v>16</v>
      </c>
      <c r="L22" s="179">
        <f>'登録名簿（高体連・協会用）'!E31</f>
        <v>0</v>
      </c>
      <c r="M22" s="181">
        <f>'登録名簿（高体連・協会用）'!F31</f>
        <v>0</v>
      </c>
      <c r="N22" s="180">
        <f>'登録名簿（高体連・協会用）'!G31</f>
        <v>0</v>
      </c>
      <c r="O22" s="179">
        <f>'登録名簿（高体連・協会用）'!M31</f>
        <v>0</v>
      </c>
      <c r="Q22" s="182">
        <f>'登録名簿（高体連・協会用）'!C61</f>
        <v>46</v>
      </c>
      <c r="R22" s="179">
        <f>'登録名簿（高体連・協会用）'!E61</f>
        <v>0</v>
      </c>
      <c r="S22" s="181">
        <f>'登録名簿（高体連・協会用）'!F61</f>
        <v>0</v>
      </c>
      <c r="T22" s="180">
        <f>'登録名簿（高体連・協会用）'!G61</f>
        <v>0</v>
      </c>
      <c r="U22" s="179">
        <f>'登録名簿（高体連・協会用）'!M61</f>
        <v>0</v>
      </c>
    </row>
    <row r="23" spans="3:21" ht="18.75" x14ac:dyDescent="0.2">
      <c r="C23" s="75">
        <v>17</v>
      </c>
      <c r="D23" s="76"/>
      <c r="E23" s="77" t="str">
        <f>IF(D23="","",VLOOKUP(D23,'登録名簿（高体連・協会用）'!$C$16:$G$85,3))</f>
        <v/>
      </c>
      <c r="F23" s="86" t="str">
        <f>IF(D23="","",VLOOKUP(D23,'登録名簿（高体連・協会用）'!$C$16:$G$85,4))</f>
        <v/>
      </c>
      <c r="G23" s="90" t="str">
        <f>IF(D23="","",VLOOKUP(D23,'登録名簿（高体連・協会用）'!$C$16:$G$85,5))</f>
        <v/>
      </c>
      <c r="K23" s="182">
        <f>'登録名簿（高体連・協会用）'!C32</f>
        <v>17</v>
      </c>
      <c r="L23" s="179">
        <f>'登録名簿（高体連・協会用）'!E32</f>
        <v>0</v>
      </c>
      <c r="M23" s="181">
        <f>'登録名簿（高体連・協会用）'!F32</f>
        <v>0</v>
      </c>
      <c r="N23" s="180">
        <f>'登録名簿（高体連・協会用）'!G32</f>
        <v>0</v>
      </c>
      <c r="O23" s="179">
        <f>'登録名簿（高体連・協会用）'!M32</f>
        <v>0</v>
      </c>
      <c r="Q23" s="182">
        <f>'登録名簿（高体連・協会用）'!C62</f>
        <v>47</v>
      </c>
      <c r="R23" s="179">
        <f>'登録名簿（高体連・協会用）'!E62</f>
        <v>0</v>
      </c>
      <c r="S23" s="181">
        <f>'登録名簿（高体連・協会用）'!F62</f>
        <v>0</v>
      </c>
      <c r="T23" s="180">
        <f>'登録名簿（高体連・協会用）'!G62</f>
        <v>0</v>
      </c>
      <c r="U23" s="179">
        <f>'登録名簿（高体連・協会用）'!M62</f>
        <v>0</v>
      </c>
    </row>
    <row r="24" spans="3:21" ht="18.75" x14ac:dyDescent="0.2">
      <c r="C24" s="75">
        <v>18</v>
      </c>
      <c r="D24" s="76"/>
      <c r="E24" s="77" t="str">
        <f>IF(D24="","",VLOOKUP(D24,'登録名簿（高体連・協会用）'!$C$16:$G$85,3))</f>
        <v/>
      </c>
      <c r="F24" s="86" t="str">
        <f>IF(D24="","",VLOOKUP(D24,'登録名簿（高体連・協会用）'!$C$16:$G$85,4))</f>
        <v/>
      </c>
      <c r="G24" s="90" t="str">
        <f>IF(D24="","",VLOOKUP(D24,'登録名簿（高体連・協会用）'!$C$16:$G$85,5))</f>
        <v/>
      </c>
      <c r="K24" s="182">
        <f>'登録名簿（高体連・協会用）'!C33</f>
        <v>18</v>
      </c>
      <c r="L24" s="179">
        <f>'登録名簿（高体連・協会用）'!E33</f>
        <v>0</v>
      </c>
      <c r="M24" s="181">
        <f>'登録名簿（高体連・協会用）'!F33</f>
        <v>0</v>
      </c>
      <c r="N24" s="180">
        <f>'登録名簿（高体連・協会用）'!G33</f>
        <v>0</v>
      </c>
      <c r="O24" s="179">
        <f>'登録名簿（高体連・協会用）'!M33</f>
        <v>0</v>
      </c>
      <c r="Q24" s="182">
        <f>'登録名簿（高体連・協会用）'!C63</f>
        <v>48</v>
      </c>
      <c r="R24" s="179">
        <f>'登録名簿（高体連・協会用）'!E63</f>
        <v>0</v>
      </c>
      <c r="S24" s="181">
        <f>'登録名簿（高体連・協会用）'!F63</f>
        <v>0</v>
      </c>
      <c r="T24" s="180">
        <f>'登録名簿（高体連・協会用）'!G63</f>
        <v>0</v>
      </c>
      <c r="U24" s="179">
        <f>'登録名簿（高体連・協会用）'!M63</f>
        <v>0</v>
      </c>
    </row>
    <row r="25" spans="3:21" ht="18.75" x14ac:dyDescent="0.2">
      <c r="C25" s="75">
        <v>19</v>
      </c>
      <c r="D25" s="76"/>
      <c r="E25" s="77" t="str">
        <f>IF(D25="","",VLOOKUP(D25,'登録名簿（高体連・協会用）'!$C$16:$G$85,3))</f>
        <v/>
      </c>
      <c r="F25" s="86" t="str">
        <f>IF(D25="","",VLOOKUP(D25,'登録名簿（高体連・協会用）'!$C$16:$G$85,4))</f>
        <v/>
      </c>
      <c r="G25" s="90" t="str">
        <f>IF(D25="","",VLOOKUP(D25,'登録名簿（高体連・協会用）'!$C$16:$G$85,5))</f>
        <v/>
      </c>
      <c r="K25" s="182">
        <f>'登録名簿（高体連・協会用）'!C34</f>
        <v>19</v>
      </c>
      <c r="L25" s="179">
        <f>'登録名簿（高体連・協会用）'!E34</f>
        <v>0</v>
      </c>
      <c r="M25" s="181">
        <f>'登録名簿（高体連・協会用）'!F34</f>
        <v>0</v>
      </c>
      <c r="N25" s="180">
        <f>'登録名簿（高体連・協会用）'!G34</f>
        <v>0</v>
      </c>
      <c r="O25" s="179">
        <f>'登録名簿（高体連・協会用）'!M34</f>
        <v>0</v>
      </c>
      <c r="Q25" s="182">
        <f>'登録名簿（高体連・協会用）'!C64</f>
        <v>49</v>
      </c>
      <c r="R25" s="179">
        <f>'登録名簿（高体連・協会用）'!E64</f>
        <v>0</v>
      </c>
      <c r="S25" s="181">
        <f>'登録名簿（高体連・協会用）'!F64</f>
        <v>0</v>
      </c>
      <c r="T25" s="180">
        <f>'登録名簿（高体連・協会用）'!G64</f>
        <v>0</v>
      </c>
      <c r="U25" s="179">
        <f>'登録名簿（高体連・協会用）'!M64</f>
        <v>0</v>
      </c>
    </row>
    <row r="26" spans="3:21" ht="19.5" thickBot="1" x14ac:dyDescent="0.25">
      <c r="C26" s="81">
        <v>20</v>
      </c>
      <c r="D26" s="82"/>
      <c r="E26" s="83" t="str">
        <f>IF(D26="","",VLOOKUP(D26,'登録名簿（高体連・協会用）'!$C$16:$G$85,3))</f>
        <v/>
      </c>
      <c r="F26" s="88" t="str">
        <f>IF(D26="","",VLOOKUP(D26,'登録名簿（高体連・協会用）'!$C$16:$G$85,4))</f>
        <v/>
      </c>
      <c r="G26" s="92" t="str">
        <f>IF(D26="","",VLOOKUP(D26,'登録名簿（高体連・協会用）'!$C$16:$G$85,5))</f>
        <v/>
      </c>
      <c r="K26" s="182">
        <f>'登録名簿（高体連・協会用）'!C35</f>
        <v>20</v>
      </c>
      <c r="L26" s="179">
        <f>'登録名簿（高体連・協会用）'!E35</f>
        <v>0</v>
      </c>
      <c r="M26" s="181">
        <f>'登録名簿（高体連・協会用）'!F35</f>
        <v>0</v>
      </c>
      <c r="N26" s="180">
        <f>'登録名簿（高体連・協会用）'!G35</f>
        <v>0</v>
      </c>
      <c r="O26" s="179">
        <f>'登録名簿（高体連・協会用）'!M35</f>
        <v>0</v>
      </c>
      <c r="Q26" s="182">
        <f>'登録名簿（高体連・協会用）'!C65</f>
        <v>50</v>
      </c>
      <c r="R26" s="179">
        <f>'登録名簿（高体連・協会用）'!E65</f>
        <v>0</v>
      </c>
      <c r="S26" s="181">
        <f>'登録名簿（高体連・協会用）'!F65</f>
        <v>0</v>
      </c>
      <c r="T26" s="180">
        <f>'登録名簿（高体連・協会用）'!G65</f>
        <v>0</v>
      </c>
      <c r="U26" s="179">
        <f>'登録名簿（高体連・協会用）'!M65</f>
        <v>0</v>
      </c>
    </row>
    <row r="27" spans="3:21" ht="18.75" x14ac:dyDescent="0.2">
      <c r="C27" s="72">
        <v>21</v>
      </c>
      <c r="D27" s="73"/>
      <c r="E27" s="74" t="str">
        <f>IF(D27="","",VLOOKUP(D27,'登録名簿（高体連・協会用）'!$C$16:$G$85,3))</f>
        <v/>
      </c>
      <c r="F27" s="85" t="str">
        <f>IF(D27="","",VLOOKUP(D27,'登録名簿（高体連・協会用）'!$C$16:$G$85,4))</f>
        <v/>
      </c>
      <c r="G27" s="89" t="str">
        <f>IF(D27="","",VLOOKUP(D27,'登録名簿（高体連・協会用）'!$C$16:$G$85,5))</f>
        <v/>
      </c>
      <c r="K27" s="182">
        <f>'登録名簿（高体連・協会用）'!C36</f>
        <v>21</v>
      </c>
      <c r="L27" s="179">
        <f>'登録名簿（高体連・協会用）'!E36</f>
        <v>0</v>
      </c>
      <c r="M27" s="181">
        <f>'登録名簿（高体連・協会用）'!F36</f>
        <v>0</v>
      </c>
      <c r="N27" s="180">
        <f>'登録名簿（高体連・協会用）'!G36</f>
        <v>0</v>
      </c>
      <c r="O27" s="179">
        <f>'登録名簿（高体連・協会用）'!M36</f>
        <v>0</v>
      </c>
      <c r="Q27" s="182">
        <f>'登録名簿（高体連・協会用）'!C66</f>
        <v>51</v>
      </c>
      <c r="R27" s="179">
        <f>'登録名簿（高体連・協会用）'!E66</f>
        <v>0</v>
      </c>
      <c r="S27" s="181">
        <f>'登録名簿（高体連・協会用）'!F66</f>
        <v>0</v>
      </c>
      <c r="T27" s="180">
        <f>'登録名簿（高体連・協会用）'!G66</f>
        <v>0</v>
      </c>
      <c r="U27" s="179">
        <f>'登録名簿（高体連・協会用）'!M66</f>
        <v>0</v>
      </c>
    </row>
    <row r="28" spans="3:21" ht="18.75" x14ac:dyDescent="0.2">
      <c r="C28" s="75">
        <v>22</v>
      </c>
      <c r="D28" s="76"/>
      <c r="E28" s="77" t="str">
        <f>IF(D28="","",VLOOKUP(D28,'登録名簿（高体連・協会用）'!$C$16:$G$85,3))</f>
        <v/>
      </c>
      <c r="F28" s="86" t="str">
        <f>IF(D28="","",VLOOKUP(D28,'登録名簿（高体連・協会用）'!$C$16:$G$85,4))</f>
        <v/>
      </c>
      <c r="G28" s="90" t="str">
        <f>IF(D28="","",VLOOKUP(D28,'登録名簿（高体連・協会用）'!$C$16:$G$85,5))</f>
        <v/>
      </c>
      <c r="K28" s="182">
        <f>'登録名簿（高体連・協会用）'!C37</f>
        <v>22</v>
      </c>
      <c r="L28" s="179">
        <f>'登録名簿（高体連・協会用）'!E37</f>
        <v>0</v>
      </c>
      <c r="M28" s="181">
        <f>'登録名簿（高体連・協会用）'!F37</f>
        <v>0</v>
      </c>
      <c r="N28" s="180">
        <f>'登録名簿（高体連・協会用）'!G37</f>
        <v>0</v>
      </c>
      <c r="O28" s="179">
        <f>'登録名簿（高体連・協会用）'!M37</f>
        <v>0</v>
      </c>
      <c r="Q28" s="182">
        <f>'登録名簿（高体連・協会用）'!C67</f>
        <v>52</v>
      </c>
      <c r="R28" s="179">
        <f>'登録名簿（高体連・協会用）'!E67</f>
        <v>0</v>
      </c>
      <c r="S28" s="181">
        <f>'登録名簿（高体連・協会用）'!F67</f>
        <v>0</v>
      </c>
      <c r="T28" s="180">
        <f>'登録名簿（高体連・協会用）'!G67</f>
        <v>0</v>
      </c>
      <c r="U28" s="179">
        <f>'登録名簿（高体連・協会用）'!M67</f>
        <v>0</v>
      </c>
    </row>
    <row r="29" spans="3:21" ht="18.75" x14ac:dyDescent="0.2">
      <c r="C29" s="75">
        <v>23</v>
      </c>
      <c r="D29" s="76"/>
      <c r="E29" s="77" t="str">
        <f>IF(D29="","",VLOOKUP(D29,'登録名簿（高体連・協会用）'!$C$16:$G$85,3))</f>
        <v/>
      </c>
      <c r="F29" s="86" t="str">
        <f>IF(D29="","",VLOOKUP(D29,'登録名簿（高体連・協会用）'!$C$16:$G$85,4))</f>
        <v/>
      </c>
      <c r="G29" s="90" t="str">
        <f>IF(D29="","",VLOOKUP(D29,'登録名簿（高体連・協会用）'!$C$16:$G$85,5))</f>
        <v/>
      </c>
      <c r="K29" s="182">
        <f>'登録名簿（高体連・協会用）'!C38</f>
        <v>23</v>
      </c>
      <c r="L29" s="179">
        <f>'登録名簿（高体連・協会用）'!E38</f>
        <v>0</v>
      </c>
      <c r="M29" s="181">
        <f>'登録名簿（高体連・協会用）'!F38</f>
        <v>0</v>
      </c>
      <c r="N29" s="180">
        <f>'登録名簿（高体連・協会用）'!G38</f>
        <v>0</v>
      </c>
      <c r="O29" s="179">
        <f>'登録名簿（高体連・協会用）'!M38</f>
        <v>0</v>
      </c>
      <c r="Q29" s="182">
        <f>'登録名簿（高体連・協会用）'!C68</f>
        <v>53</v>
      </c>
      <c r="R29" s="179">
        <f>'登録名簿（高体連・協会用）'!E68</f>
        <v>0</v>
      </c>
      <c r="S29" s="181">
        <f>'登録名簿（高体連・協会用）'!F68</f>
        <v>0</v>
      </c>
      <c r="T29" s="180">
        <f>'登録名簿（高体連・協会用）'!G68</f>
        <v>0</v>
      </c>
      <c r="U29" s="179">
        <f>'登録名簿（高体連・協会用）'!M68</f>
        <v>0</v>
      </c>
    </row>
    <row r="30" spans="3:21" ht="18.75" x14ac:dyDescent="0.2">
      <c r="C30" s="75">
        <v>24</v>
      </c>
      <c r="D30" s="76"/>
      <c r="E30" s="77" t="str">
        <f>IF(D30="","",VLOOKUP(D30,'登録名簿（高体連・協会用）'!$C$16:$G$85,3))</f>
        <v/>
      </c>
      <c r="F30" s="86" t="str">
        <f>IF(D30="","",VLOOKUP(D30,'登録名簿（高体連・協会用）'!$C$16:$G$85,4))</f>
        <v/>
      </c>
      <c r="G30" s="90" t="str">
        <f>IF(D30="","",VLOOKUP(D30,'登録名簿（高体連・協会用）'!$C$16:$G$85,5))</f>
        <v/>
      </c>
      <c r="K30" s="182">
        <f>'登録名簿（高体連・協会用）'!C39</f>
        <v>24</v>
      </c>
      <c r="L30" s="179">
        <f>'登録名簿（高体連・協会用）'!E39</f>
        <v>0</v>
      </c>
      <c r="M30" s="181">
        <f>'登録名簿（高体連・協会用）'!F39</f>
        <v>0</v>
      </c>
      <c r="N30" s="180">
        <f>'登録名簿（高体連・協会用）'!G39</f>
        <v>0</v>
      </c>
      <c r="O30" s="179">
        <f>'登録名簿（高体連・協会用）'!M39</f>
        <v>0</v>
      </c>
      <c r="Q30" s="182">
        <f>'登録名簿（高体連・協会用）'!C69</f>
        <v>54</v>
      </c>
      <c r="R30" s="179">
        <f>'登録名簿（高体連・協会用）'!E69</f>
        <v>0</v>
      </c>
      <c r="S30" s="181">
        <f>'登録名簿（高体連・協会用）'!F69</f>
        <v>0</v>
      </c>
      <c r="T30" s="180">
        <f>'登録名簿（高体連・協会用）'!G69</f>
        <v>0</v>
      </c>
      <c r="U30" s="179">
        <f>'登録名簿（高体連・協会用）'!M69</f>
        <v>0</v>
      </c>
    </row>
    <row r="31" spans="3:21" ht="19.5" thickBot="1" x14ac:dyDescent="0.25">
      <c r="C31" s="78">
        <v>25</v>
      </c>
      <c r="D31" s="79"/>
      <c r="E31" s="80" t="str">
        <f>IF(D31="","",VLOOKUP(D31,'登録名簿（高体連・協会用）'!$C$16:$G$85,3))</f>
        <v/>
      </c>
      <c r="F31" s="87" t="str">
        <f>IF(D31="","",VLOOKUP(D31,'登録名簿（高体連・協会用）'!$C$16:$G$85,4))</f>
        <v/>
      </c>
      <c r="G31" s="91" t="str">
        <f>IF(D31="","",VLOOKUP(D31,'登録名簿（高体連・協会用）'!$C$16:$G$85,5))</f>
        <v/>
      </c>
      <c r="K31" s="182">
        <f>'登録名簿（高体連・協会用）'!C40</f>
        <v>25</v>
      </c>
      <c r="L31" s="179">
        <f>'登録名簿（高体連・協会用）'!E40</f>
        <v>0</v>
      </c>
      <c r="M31" s="181">
        <f>'登録名簿（高体連・協会用）'!F40</f>
        <v>0</v>
      </c>
      <c r="N31" s="180">
        <f>'登録名簿（高体連・協会用）'!G40</f>
        <v>0</v>
      </c>
      <c r="O31" s="179">
        <f>'登録名簿（高体連・協会用）'!M40</f>
        <v>0</v>
      </c>
      <c r="Q31" s="182">
        <f>'登録名簿（高体連・協会用）'!C70</f>
        <v>55</v>
      </c>
      <c r="R31" s="179">
        <f>'登録名簿（高体連・協会用）'!E70</f>
        <v>0</v>
      </c>
      <c r="S31" s="181">
        <f>'登録名簿（高体連・協会用）'!F70</f>
        <v>0</v>
      </c>
      <c r="T31" s="180">
        <f>'登録名簿（高体連・協会用）'!G70</f>
        <v>0</v>
      </c>
      <c r="U31" s="179">
        <f>'登録名簿（高体連・協会用）'!M70</f>
        <v>0</v>
      </c>
    </row>
    <row r="32" spans="3:21" ht="18.75" x14ac:dyDescent="0.2">
      <c r="C32" s="81">
        <v>26</v>
      </c>
      <c r="D32" s="82"/>
      <c r="E32" s="83" t="str">
        <f>IF(D32="","",VLOOKUP(D32,'登録名簿（高体連・協会用）'!$C$16:$G$85,3))</f>
        <v/>
      </c>
      <c r="F32" s="88" t="str">
        <f>IF(D32="","",VLOOKUP(D32,'登録名簿（高体連・協会用）'!$C$16:$G$85,4))</f>
        <v/>
      </c>
      <c r="G32" s="92" t="str">
        <f>IF(D32="","",VLOOKUP(D32,'登録名簿（高体連・協会用）'!$C$16:$G$85,5))</f>
        <v/>
      </c>
      <c r="K32" s="182">
        <f>'登録名簿（高体連・協会用）'!C41</f>
        <v>26</v>
      </c>
      <c r="L32" s="179">
        <f>'登録名簿（高体連・協会用）'!E41</f>
        <v>0</v>
      </c>
      <c r="M32" s="181">
        <f>'登録名簿（高体連・協会用）'!F41</f>
        <v>0</v>
      </c>
      <c r="N32" s="180">
        <f>'登録名簿（高体連・協会用）'!G41</f>
        <v>0</v>
      </c>
      <c r="O32" s="179">
        <f>'登録名簿（高体連・協会用）'!M41</f>
        <v>0</v>
      </c>
      <c r="Q32" s="182">
        <f>'登録名簿（高体連・協会用）'!C71</f>
        <v>56</v>
      </c>
      <c r="R32" s="179">
        <f>'登録名簿（高体連・協会用）'!E71</f>
        <v>0</v>
      </c>
      <c r="S32" s="181">
        <f>'登録名簿（高体連・協会用）'!F71</f>
        <v>0</v>
      </c>
      <c r="T32" s="180">
        <f>'登録名簿（高体連・協会用）'!G71</f>
        <v>0</v>
      </c>
      <c r="U32" s="179">
        <f>'登録名簿（高体連・協会用）'!M71</f>
        <v>0</v>
      </c>
    </row>
    <row r="33" spans="3:21" ht="18.75" x14ac:dyDescent="0.2">
      <c r="C33" s="75">
        <v>27</v>
      </c>
      <c r="D33" s="76"/>
      <c r="E33" s="77" t="str">
        <f>IF(D33="","",VLOOKUP(D33,'登録名簿（高体連・協会用）'!$C$16:$G$85,3))</f>
        <v/>
      </c>
      <c r="F33" s="86" t="str">
        <f>IF(D33="","",VLOOKUP(D33,'登録名簿（高体連・協会用）'!$C$16:$G$85,4))</f>
        <v/>
      </c>
      <c r="G33" s="90" t="str">
        <f>IF(D33="","",VLOOKUP(D33,'登録名簿（高体連・協会用）'!$C$16:$G$85,5))</f>
        <v/>
      </c>
      <c r="K33" s="182">
        <f>'登録名簿（高体連・協会用）'!C42</f>
        <v>27</v>
      </c>
      <c r="L33" s="179">
        <f>'登録名簿（高体連・協会用）'!E42</f>
        <v>0</v>
      </c>
      <c r="M33" s="181">
        <f>'登録名簿（高体連・協会用）'!F42</f>
        <v>0</v>
      </c>
      <c r="N33" s="180">
        <f>'登録名簿（高体連・協会用）'!G42</f>
        <v>0</v>
      </c>
      <c r="O33" s="179">
        <f>'登録名簿（高体連・協会用）'!M42</f>
        <v>0</v>
      </c>
      <c r="Q33" s="182">
        <f>'登録名簿（高体連・協会用）'!C72</f>
        <v>57</v>
      </c>
      <c r="R33" s="179">
        <f>'登録名簿（高体連・協会用）'!E72</f>
        <v>0</v>
      </c>
      <c r="S33" s="181">
        <f>'登録名簿（高体連・協会用）'!F72</f>
        <v>0</v>
      </c>
      <c r="T33" s="180">
        <f>'登録名簿（高体連・協会用）'!G72</f>
        <v>0</v>
      </c>
      <c r="U33" s="179">
        <f>'登録名簿（高体連・協会用）'!M72</f>
        <v>0</v>
      </c>
    </row>
    <row r="34" spans="3:21" ht="18.75" x14ac:dyDescent="0.2">
      <c r="C34" s="75">
        <v>28</v>
      </c>
      <c r="D34" s="76"/>
      <c r="E34" s="77" t="str">
        <f>IF(D34="","",VLOOKUP(D34,'登録名簿（高体連・協会用）'!$C$16:$G$85,3))</f>
        <v/>
      </c>
      <c r="F34" s="86" t="str">
        <f>IF(D34="","",VLOOKUP(D34,'登録名簿（高体連・協会用）'!$C$16:$G$85,4))</f>
        <v/>
      </c>
      <c r="G34" s="90" t="str">
        <f>IF(D34="","",VLOOKUP(D34,'登録名簿（高体連・協会用）'!$C$16:$G$85,5))</f>
        <v/>
      </c>
      <c r="K34" s="182">
        <f>'登録名簿（高体連・協会用）'!C43</f>
        <v>28</v>
      </c>
      <c r="L34" s="179">
        <f>'登録名簿（高体連・協会用）'!E43</f>
        <v>0</v>
      </c>
      <c r="M34" s="181">
        <f>'登録名簿（高体連・協会用）'!F43</f>
        <v>0</v>
      </c>
      <c r="N34" s="180">
        <f>'登録名簿（高体連・協会用）'!G43</f>
        <v>0</v>
      </c>
      <c r="O34" s="179">
        <f>'登録名簿（高体連・協会用）'!M43</f>
        <v>0</v>
      </c>
      <c r="Q34" s="182">
        <f>'登録名簿（高体連・協会用）'!C73</f>
        <v>58</v>
      </c>
      <c r="R34" s="179">
        <f>'登録名簿（高体連・協会用）'!E73</f>
        <v>0</v>
      </c>
      <c r="S34" s="181">
        <f>'登録名簿（高体連・協会用）'!F73</f>
        <v>0</v>
      </c>
      <c r="T34" s="180">
        <f>'登録名簿（高体連・協会用）'!G73</f>
        <v>0</v>
      </c>
      <c r="U34" s="179">
        <f>'登録名簿（高体連・協会用）'!M73</f>
        <v>0</v>
      </c>
    </row>
    <row r="35" spans="3:21" ht="18.75" x14ac:dyDescent="0.2">
      <c r="C35" s="75">
        <v>29</v>
      </c>
      <c r="D35" s="76"/>
      <c r="E35" s="77" t="str">
        <f>IF(D35="","",VLOOKUP(D35,'登録名簿（高体連・協会用）'!$C$16:$G$85,3))</f>
        <v/>
      </c>
      <c r="F35" s="86" t="str">
        <f>IF(D35="","",VLOOKUP(D35,'登録名簿（高体連・協会用）'!$C$16:$G$85,4))</f>
        <v/>
      </c>
      <c r="G35" s="90" t="str">
        <f>IF(D35="","",VLOOKUP(D35,'登録名簿（高体連・協会用）'!$C$16:$G$85,5))</f>
        <v/>
      </c>
      <c r="K35" s="182">
        <f>'登録名簿（高体連・協会用）'!C44</f>
        <v>29</v>
      </c>
      <c r="L35" s="179">
        <f>'登録名簿（高体連・協会用）'!E44</f>
        <v>0</v>
      </c>
      <c r="M35" s="181">
        <f>'登録名簿（高体連・協会用）'!F44</f>
        <v>0</v>
      </c>
      <c r="N35" s="180">
        <f>'登録名簿（高体連・協会用）'!G44</f>
        <v>0</v>
      </c>
      <c r="O35" s="179">
        <f>'登録名簿（高体連・協会用）'!M44</f>
        <v>0</v>
      </c>
      <c r="Q35" s="182">
        <f>'登録名簿（高体連・協会用）'!C74</f>
        <v>59</v>
      </c>
      <c r="R35" s="179">
        <f>'登録名簿（高体連・協会用）'!E74</f>
        <v>0</v>
      </c>
      <c r="S35" s="181">
        <f>'登録名簿（高体連・協会用）'!F74</f>
        <v>0</v>
      </c>
      <c r="T35" s="180">
        <f>'登録名簿（高体連・協会用）'!G74</f>
        <v>0</v>
      </c>
      <c r="U35" s="179">
        <f>'登録名簿（高体連・協会用）'!M74</f>
        <v>0</v>
      </c>
    </row>
    <row r="36" spans="3:21" ht="19.5" thickBot="1" x14ac:dyDescent="0.25">
      <c r="C36" s="78">
        <v>30</v>
      </c>
      <c r="D36" s="79"/>
      <c r="E36" s="80" t="str">
        <f>IF(D36="","",VLOOKUP(D36,'登録名簿（高体連・協会用）'!$C$16:$G$85,3))</f>
        <v/>
      </c>
      <c r="F36" s="87" t="str">
        <f>IF(D36="","",VLOOKUP(D36,'登録名簿（高体連・協会用）'!$C$16:$G$85,4))</f>
        <v/>
      </c>
      <c r="G36" s="91" t="str">
        <f>IF(D36="","",VLOOKUP(D36,'登録名簿（高体連・協会用）'!$C$16:$G$85,5))</f>
        <v/>
      </c>
      <c r="K36" s="182">
        <f>'登録名簿（高体連・協会用）'!C45</f>
        <v>30</v>
      </c>
      <c r="L36" s="179">
        <f>'登録名簿（高体連・協会用）'!E45</f>
        <v>0</v>
      </c>
      <c r="M36" s="181">
        <f>'登録名簿（高体連・協会用）'!F45</f>
        <v>0</v>
      </c>
      <c r="N36" s="180">
        <f>'登録名簿（高体連・協会用）'!G45</f>
        <v>0</v>
      </c>
      <c r="O36" s="179">
        <f>'登録名簿（高体連・協会用）'!M45</f>
        <v>0</v>
      </c>
      <c r="Q36" s="182">
        <f>'登録名簿（高体連・協会用）'!C75</f>
        <v>60</v>
      </c>
      <c r="R36" s="179">
        <f>'登録名簿（高体連・協会用）'!E75</f>
        <v>0</v>
      </c>
      <c r="S36" s="181">
        <f>'登録名簿（高体連・協会用）'!F75</f>
        <v>0</v>
      </c>
      <c r="T36" s="180">
        <f>'登録名簿（高体連・協会用）'!G75</f>
        <v>0</v>
      </c>
      <c r="U36" s="179">
        <f>'登録名簿（高体連・協会用）'!M75</f>
        <v>0</v>
      </c>
    </row>
    <row r="38" spans="3:21" x14ac:dyDescent="0.15">
      <c r="M38" s="178"/>
    </row>
    <row r="39" spans="3:21" x14ac:dyDescent="0.15">
      <c r="M39" s="178"/>
    </row>
    <row r="40" spans="3:21" x14ac:dyDescent="0.15">
      <c r="M40" s="178"/>
      <c r="R40" s="178"/>
    </row>
    <row r="41" spans="3:21" x14ac:dyDescent="0.15">
      <c r="M41" s="178"/>
    </row>
    <row r="42" spans="3:21" x14ac:dyDescent="0.15">
      <c r="M42" s="178"/>
    </row>
    <row r="43" spans="3:21" x14ac:dyDescent="0.15">
      <c r="M43" s="178"/>
    </row>
    <row r="44" spans="3:21" x14ac:dyDescent="0.15">
      <c r="M44" s="178"/>
    </row>
  </sheetData>
  <mergeCells count="7">
    <mergeCell ref="F6:G6"/>
    <mergeCell ref="F3:H4"/>
    <mergeCell ref="C1:G1"/>
    <mergeCell ref="C3:D3"/>
    <mergeCell ref="C4:D4"/>
    <mergeCell ref="E3:E4"/>
    <mergeCell ref="C2:D2"/>
  </mergeCells>
  <phoneticPr fontId="3"/>
  <conditionalFormatting sqref="D7:D36">
    <cfRule type="containsBlanks" dxfId="0" priority="1">
      <formula>LEN(TRIM(D7))=0</formula>
    </cfRule>
  </conditionalFormatting>
  <pageMargins left="0.78700000000000003" right="0.78700000000000003" top="0.98399999999999999" bottom="0.73" header="0.51200000000000001" footer="0.51200000000000001"/>
  <pageSetup paperSize="9" orientation="portrait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H37"/>
  <sheetViews>
    <sheetView view="pageBreakPreview" zoomScaleNormal="100" workbookViewId="0">
      <selection activeCell="D9" sqref="D9"/>
    </sheetView>
  </sheetViews>
  <sheetFormatPr defaultRowHeight="13.5" x14ac:dyDescent="0.15"/>
  <cols>
    <col min="2" max="2" width="10.75" customWidth="1"/>
    <col min="3" max="3" width="4.125" customWidth="1"/>
    <col min="4" max="4" width="10.625" customWidth="1"/>
    <col min="5" max="5" width="6.25" customWidth="1"/>
    <col min="6" max="6" width="16.625" style="84" customWidth="1"/>
    <col min="7" max="7" width="16.625" style="19" customWidth="1"/>
    <col min="8" max="8" width="4.25" customWidth="1"/>
  </cols>
  <sheetData>
    <row r="2" spans="3:8" ht="21" x14ac:dyDescent="0.2">
      <c r="C2" s="311" t="s">
        <v>154</v>
      </c>
      <c r="D2" s="312"/>
      <c r="E2" s="312"/>
      <c r="F2" s="312"/>
      <c r="G2" s="312"/>
    </row>
    <row r="3" spans="3:8" ht="24.75" customHeight="1" thickBot="1" x14ac:dyDescent="0.25">
      <c r="C3" s="318" t="e">
        <f>#REF!</f>
        <v>#REF!</v>
      </c>
      <c r="D3" s="319"/>
    </row>
    <row r="4" spans="3:8" ht="13.5" customHeight="1" x14ac:dyDescent="0.15">
      <c r="C4" s="313" t="s">
        <v>150</v>
      </c>
      <c r="D4" s="314"/>
      <c r="E4" s="317" t="s">
        <v>76</v>
      </c>
      <c r="F4" s="309" t="e">
        <f>IF($C$5="","",VLOOKUP(C5,学校情報!$B$3:$J$33,2,FALSE))</f>
        <v>#REF!</v>
      </c>
      <c r="G4" s="310"/>
      <c r="H4" s="310"/>
    </row>
    <row r="5" spans="3:8" ht="21.75" thickBot="1" x14ac:dyDescent="0.2">
      <c r="C5" s="315" t="e">
        <f>#REF!</f>
        <v>#REF!</v>
      </c>
      <c r="D5" s="316"/>
      <c r="E5" s="317"/>
      <c r="F5" s="310"/>
      <c r="G5" s="310"/>
      <c r="H5" s="310"/>
    </row>
    <row r="6" spans="3:8" ht="9.75" customHeight="1" thickBot="1" x14ac:dyDescent="0.2"/>
    <row r="7" spans="3:8" ht="14.25" thickBot="1" x14ac:dyDescent="0.2">
      <c r="C7" s="69" t="s">
        <v>151</v>
      </c>
      <c r="D7" s="70" t="s">
        <v>152</v>
      </c>
      <c r="E7" s="71" t="s">
        <v>125</v>
      </c>
      <c r="F7" s="307" t="s">
        <v>153</v>
      </c>
      <c r="G7" s="308"/>
    </row>
    <row r="8" spans="3:8" ht="18.75" x14ac:dyDescent="0.2">
      <c r="C8" s="72">
        <v>1</v>
      </c>
      <c r="D8" s="73">
        <v>1</v>
      </c>
      <c r="E8" s="74" t="e">
        <f>IF(D8="","",VLOOKUP(D8,#REF!,3,FALSE))</f>
        <v>#REF!</v>
      </c>
      <c r="F8" s="85" t="e">
        <f>IF(D8="","",VLOOKUP(D8,#REF!,4,FALSE))</f>
        <v>#REF!</v>
      </c>
      <c r="G8" s="89" t="e">
        <f>IF(D8="","",VLOOKUP(D8,#REF!,5,FALSE))</f>
        <v>#REF!</v>
      </c>
    </row>
    <row r="9" spans="3:8" ht="18.75" x14ac:dyDescent="0.2">
      <c r="C9" s="75">
        <v>2</v>
      </c>
      <c r="D9" s="76"/>
      <c r="E9" s="77" t="str">
        <f>IF(D9="","",VLOOKUP(D9,#REF!,3,FALSE))</f>
        <v/>
      </c>
      <c r="F9" s="86" t="str">
        <f>IF(D9="","",VLOOKUP(D9,#REF!,4,FALSE))</f>
        <v/>
      </c>
      <c r="G9" s="90" t="str">
        <f>IF(D9="","",VLOOKUP(D9,#REF!,5,FALSE))</f>
        <v/>
      </c>
    </row>
    <row r="10" spans="3:8" ht="18.75" x14ac:dyDescent="0.2">
      <c r="C10" s="75">
        <v>3</v>
      </c>
      <c r="D10" s="76"/>
      <c r="E10" s="77" t="str">
        <f>IF(D10="","",VLOOKUP(D10,#REF!,3,FALSE))</f>
        <v/>
      </c>
      <c r="F10" s="86" t="str">
        <f>IF(D10="","",VLOOKUP(D10,#REF!,4,FALSE))</f>
        <v/>
      </c>
      <c r="G10" s="90" t="str">
        <f>IF(D10="","",VLOOKUP(D10,#REF!,5,FALSE))</f>
        <v/>
      </c>
    </row>
    <row r="11" spans="3:8" ht="18.75" x14ac:dyDescent="0.2">
      <c r="C11" s="75">
        <v>4</v>
      </c>
      <c r="D11" s="76"/>
      <c r="E11" s="77" t="str">
        <f>IF(D11="","",VLOOKUP(D11,#REF!,3,FALSE))</f>
        <v/>
      </c>
      <c r="F11" s="86" t="str">
        <f>IF(D11="","",VLOOKUP(D11,#REF!,4,FALSE))</f>
        <v/>
      </c>
      <c r="G11" s="90" t="str">
        <f>IF(D11="","",VLOOKUP(D11,#REF!,5,FALSE))</f>
        <v/>
      </c>
    </row>
    <row r="12" spans="3:8" ht="19.5" thickBot="1" x14ac:dyDescent="0.25">
      <c r="C12" s="78">
        <v>5</v>
      </c>
      <c r="D12" s="79"/>
      <c r="E12" s="80" t="str">
        <f>IF(D12="","",VLOOKUP(D12,#REF!,3,FALSE))</f>
        <v/>
      </c>
      <c r="F12" s="87" t="str">
        <f>IF(D12="","",VLOOKUP(D12,#REF!,4,FALSE))</f>
        <v/>
      </c>
      <c r="G12" s="91" t="str">
        <f>IF(D12="","",VLOOKUP(D12,#REF!,5,FALSE))</f>
        <v/>
      </c>
    </row>
    <row r="13" spans="3:8" ht="18.75" x14ac:dyDescent="0.2">
      <c r="C13" s="81">
        <v>6</v>
      </c>
      <c r="D13" s="82"/>
      <c r="E13" s="83" t="str">
        <f>IF(D13="","",VLOOKUP(D13,#REF!,3,FALSE))</f>
        <v/>
      </c>
      <c r="F13" s="88" t="str">
        <f>IF(D13="","",VLOOKUP(D13,#REF!,4,FALSE))</f>
        <v/>
      </c>
      <c r="G13" s="92" t="str">
        <f>IF(D13="","",VLOOKUP(D13,#REF!,5,FALSE))</f>
        <v/>
      </c>
    </row>
    <row r="14" spans="3:8" ht="18.75" x14ac:dyDescent="0.2">
      <c r="C14" s="75">
        <v>7</v>
      </c>
      <c r="D14" s="76"/>
      <c r="E14" s="77" t="str">
        <f>IF(D14="","",VLOOKUP(D14,#REF!,3,FALSE))</f>
        <v/>
      </c>
      <c r="F14" s="86" t="str">
        <f>IF(D14="","",VLOOKUP(D14,#REF!,4,FALSE))</f>
        <v/>
      </c>
      <c r="G14" s="90" t="str">
        <f>IF(D14="","",VLOOKUP(D14,#REF!,5,FALSE))</f>
        <v/>
      </c>
    </row>
    <row r="15" spans="3:8" ht="18.75" x14ac:dyDescent="0.2">
      <c r="C15" s="75">
        <v>8</v>
      </c>
      <c r="D15" s="76"/>
      <c r="E15" s="77" t="str">
        <f>IF(D15="","",VLOOKUP(D15,#REF!,3,FALSE))</f>
        <v/>
      </c>
      <c r="F15" s="86" t="str">
        <f>IF(D15="","",VLOOKUP(D15,#REF!,4,FALSE))</f>
        <v/>
      </c>
      <c r="G15" s="90" t="str">
        <f>IF(D15="","",VLOOKUP(D15,#REF!,5,FALSE))</f>
        <v/>
      </c>
    </row>
    <row r="16" spans="3:8" ht="18.75" x14ac:dyDescent="0.2">
      <c r="C16" s="75">
        <v>9</v>
      </c>
      <c r="D16" s="76"/>
      <c r="E16" s="77" t="str">
        <f>IF(D16="","",VLOOKUP(D16,#REF!,3,FALSE))</f>
        <v/>
      </c>
      <c r="F16" s="86" t="str">
        <f>IF(D16="","",VLOOKUP(D16,#REF!,4,FALSE))</f>
        <v/>
      </c>
      <c r="G16" s="90" t="str">
        <f>IF(D16="","",VLOOKUP(D16,#REF!,5,FALSE))</f>
        <v/>
      </c>
    </row>
    <row r="17" spans="3:7" ht="19.5" thickBot="1" x14ac:dyDescent="0.25">
      <c r="C17" s="81">
        <v>10</v>
      </c>
      <c r="D17" s="82"/>
      <c r="E17" s="83" t="str">
        <f>IF(D17="","",VLOOKUP(D17,#REF!,3,FALSE))</f>
        <v/>
      </c>
      <c r="F17" s="88" t="str">
        <f>IF(D17="","",VLOOKUP(D17,#REF!,4,FALSE))</f>
        <v/>
      </c>
      <c r="G17" s="92" t="str">
        <f>IF(D17="","",VLOOKUP(D17,#REF!,5,FALSE))</f>
        <v/>
      </c>
    </row>
    <row r="18" spans="3:7" ht="18.75" x14ac:dyDescent="0.2">
      <c r="C18" s="72">
        <v>11</v>
      </c>
      <c r="D18" s="73"/>
      <c r="E18" s="74" t="str">
        <f>IF(D18="","",VLOOKUP(D18,#REF!,3,FALSE))</f>
        <v/>
      </c>
      <c r="F18" s="85" t="str">
        <f>IF(D18="","",VLOOKUP(D18,#REF!,4,FALSE))</f>
        <v/>
      </c>
      <c r="G18" s="89" t="str">
        <f>IF(D18="","",VLOOKUP(D18,#REF!,5,FALSE))</f>
        <v/>
      </c>
    </row>
    <row r="19" spans="3:7" ht="18.75" x14ac:dyDescent="0.2">
      <c r="C19" s="75">
        <v>12</v>
      </c>
      <c r="D19" s="76"/>
      <c r="E19" s="77" t="str">
        <f>IF(D19="","",VLOOKUP(D19,#REF!,3,FALSE))</f>
        <v/>
      </c>
      <c r="F19" s="86" t="str">
        <f>IF(D19="","",VLOOKUP(D19,#REF!,4,FALSE))</f>
        <v/>
      </c>
      <c r="G19" s="90" t="str">
        <f>IF(D19="","",VLOOKUP(D19,#REF!,5,FALSE))</f>
        <v/>
      </c>
    </row>
    <row r="20" spans="3:7" ht="18.75" x14ac:dyDescent="0.2">
      <c r="C20" s="75">
        <v>13</v>
      </c>
      <c r="D20" s="76"/>
      <c r="E20" s="77" t="str">
        <f>IF(D20="","",VLOOKUP(D20,#REF!,3,FALSE))</f>
        <v/>
      </c>
      <c r="F20" s="86" t="str">
        <f>IF(D20="","",VLOOKUP(D20,#REF!,4,FALSE))</f>
        <v/>
      </c>
      <c r="G20" s="90" t="str">
        <f>IF(D20="","",VLOOKUP(D20,#REF!,5,FALSE))</f>
        <v/>
      </c>
    </row>
    <row r="21" spans="3:7" ht="18.75" x14ac:dyDescent="0.2">
      <c r="C21" s="75">
        <v>14</v>
      </c>
      <c r="D21" s="76"/>
      <c r="E21" s="77" t="str">
        <f>IF(D21="","",VLOOKUP(D21,#REF!,3,FALSE))</f>
        <v/>
      </c>
      <c r="F21" s="86" t="str">
        <f>IF(D21="","",VLOOKUP(D21,#REF!,4,FALSE))</f>
        <v/>
      </c>
      <c r="G21" s="90" t="str">
        <f>IF(D21="","",VLOOKUP(D21,#REF!,5,FALSE))</f>
        <v/>
      </c>
    </row>
    <row r="22" spans="3:7" ht="19.5" thickBot="1" x14ac:dyDescent="0.25">
      <c r="C22" s="78">
        <v>15</v>
      </c>
      <c r="D22" s="79"/>
      <c r="E22" s="80" t="str">
        <f>IF(D22="","",VLOOKUP(D22,#REF!,3,FALSE))</f>
        <v/>
      </c>
      <c r="F22" s="87" t="str">
        <f>IF(D22="","",VLOOKUP(D22,#REF!,4,FALSE))</f>
        <v/>
      </c>
      <c r="G22" s="91" t="str">
        <f>IF(D22="","",VLOOKUP(D22,#REF!,5,FALSE))</f>
        <v/>
      </c>
    </row>
    <row r="23" spans="3:7" ht="18.75" x14ac:dyDescent="0.2">
      <c r="C23" s="81">
        <v>16</v>
      </c>
      <c r="D23" s="82"/>
      <c r="E23" s="83" t="str">
        <f>IF(D23="","",VLOOKUP(D23,#REF!,3,FALSE))</f>
        <v/>
      </c>
      <c r="F23" s="88" t="str">
        <f>IF(D23="","",VLOOKUP(D23,#REF!,4,FALSE))</f>
        <v/>
      </c>
      <c r="G23" s="92" t="str">
        <f>IF(D23="","",VLOOKUP(D23,#REF!,5,FALSE))</f>
        <v/>
      </c>
    </row>
    <row r="24" spans="3:7" ht="18.75" x14ac:dyDescent="0.2">
      <c r="C24" s="75">
        <v>17</v>
      </c>
      <c r="D24" s="76"/>
      <c r="E24" s="77" t="str">
        <f>IF(D24="","",VLOOKUP(D24,#REF!,3,FALSE))</f>
        <v/>
      </c>
      <c r="F24" s="86" t="str">
        <f>IF(D24="","",VLOOKUP(D24,#REF!,4,FALSE))</f>
        <v/>
      </c>
      <c r="G24" s="90" t="str">
        <f>IF(D24="","",VLOOKUP(D24,#REF!,5,FALSE))</f>
        <v/>
      </c>
    </row>
    <row r="25" spans="3:7" ht="18.75" x14ac:dyDescent="0.2">
      <c r="C25" s="75">
        <v>18</v>
      </c>
      <c r="D25" s="76"/>
      <c r="E25" s="77" t="str">
        <f>IF(D25="","",VLOOKUP(D25,#REF!,3,FALSE))</f>
        <v/>
      </c>
      <c r="F25" s="86" t="str">
        <f>IF(D25="","",VLOOKUP(D25,#REF!,4,FALSE))</f>
        <v/>
      </c>
      <c r="G25" s="90" t="str">
        <f>IF(D25="","",VLOOKUP(D25,#REF!,5,FALSE))</f>
        <v/>
      </c>
    </row>
    <row r="26" spans="3:7" ht="18.75" x14ac:dyDescent="0.2">
      <c r="C26" s="75">
        <v>19</v>
      </c>
      <c r="D26" s="76"/>
      <c r="E26" s="77" t="str">
        <f>IF(D26="","",VLOOKUP(D26,#REF!,3,FALSE))</f>
        <v/>
      </c>
      <c r="F26" s="86" t="str">
        <f>IF(D26="","",VLOOKUP(D26,#REF!,4,FALSE))</f>
        <v/>
      </c>
      <c r="G26" s="90" t="str">
        <f>IF(D26="","",VLOOKUP(D26,#REF!,5,FALSE))</f>
        <v/>
      </c>
    </row>
    <row r="27" spans="3:7" ht="19.5" thickBot="1" x14ac:dyDescent="0.25">
      <c r="C27" s="81">
        <v>20</v>
      </c>
      <c r="D27" s="82"/>
      <c r="E27" s="83" t="str">
        <f>IF(D27="","",VLOOKUP(D27,#REF!,3,FALSE))</f>
        <v/>
      </c>
      <c r="F27" s="88" t="str">
        <f>IF(D27="","",VLOOKUP(D27,#REF!,4,FALSE))</f>
        <v/>
      </c>
      <c r="G27" s="92" t="str">
        <f>IF(D27="","",VLOOKUP(D27,#REF!,5,FALSE))</f>
        <v/>
      </c>
    </row>
    <row r="28" spans="3:7" ht="18.75" x14ac:dyDescent="0.2">
      <c r="C28" s="72">
        <v>21</v>
      </c>
      <c r="D28" s="73"/>
      <c r="E28" s="74" t="str">
        <f>IF(D28="","",VLOOKUP(D28,#REF!,3,FALSE))</f>
        <v/>
      </c>
      <c r="F28" s="85" t="str">
        <f>IF(D28="","",VLOOKUP(D28,#REF!,4,FALSE))</f>
        <v/>
      </c>
      <c r="G28" s="89" t="str">
        <f>IF(D28="","",VLOOKUP(D28,#REF!,5,FALSE))</f>
        <v/>
      </c>
    </row>
    <row r="29" spans="3:7" ht="18.75" x14ac:dyDescent="0.2">
      <c r="C29" s="75">
        <v>22</v>
      </c>
      <c r="D29" s="76"/>
      <c r="E29" s="77" t="str">
        <f>IF(D29="","",VLOOKUP(D29,#REF!,3,FALSE))</f>
        <v/>
      </c>
      <c r="F29" s="86" t="str">
        <f>IF(D29="","",VLOOKUP(D29,#REF!,4,FALSE))</f>
        <v/>
      </c>
      <c r="G29" s="90" t="str">
        <f>IF(D29="","",VLOOKUP(D29,#REF!,5,FALSE))</f>
        <v/>
      </c>
    </row>
    <row r="30" spans="3:7" ht="18.75" x14ac:dyDescent="0.2">
      <c r="C30" s="75">
        <v>23</v>
      </c>
      <c r="D30" s="76"/>
      <c r="E30" s="77" t="str">
        <f>IF(D30="","",VLOOKUP(D30,#REF!,3,FALSE))</f>
        <v/>
      </c>
      <c r="F30" s="86" t="str">
        <f>IF(D30="","",VLOOKUP(D30,#REF!,4,FALSE))</f>
        <v/>
      </c>
      <c r="G30" s="90" t="str">
        <f>IF(D30="","",VLOOKUP(D30,#REF!,5,FALSE))</f>
        <v/>
      </c>
    </row>
    <row r="31" spans="3:7" ht="18.75" x14ac:dyDescent="0.2">
      <c r="C31" s="75">
        <v>24</v>
      </c>
      <c r="D31" s="76"/>
      <c r="E31" s="77" t="str">
        <f>IF(D31="","",VLOOKUP(D31,#REF!,3,FALSE))</f>
        <v/>
      </c>
      <c r="F31" s="86" t="str">
        <f>IF(D31="","",VLOOKUP(D31,#REF!,4,FALSE))</f>
        <v/>
      </c>
      <c r="G31" s="90" t="str">
        <f>IF(D31="","",VLOOKUP(D31,#REF!,5,FALSE))</f>
        <v/>
      </c>
    </row>
    <row r="32" spans="3:7" ht="19.5" thickBot="1" x14ac:dyDescent="0.25">
      <c r="C32" s="78">
        <v>25</v>
      </c>
      <c r="D32" s="79"/>
      <c r="E32" s="80" t="str">
        <f>IF(D32="","",VLOOKUP(D32,#REF!,3,FALSE))</f>
        <v/>
      </c>
      <c r="F32" s="87" t="str">
        <f>IF(D32="","",VLOOKUP(D32,#REF!,4,FALSE))</f>
        <v/>
      </c>
      <c r="G32" s="91" t="str">
        <f>IF(D32="","",VLOOKUP(D32,#REF!,5,FALSE))</f>
        <v/>
      </c>
    </row>
    <row r="33" spans="3:7" ht="18.75" x14ac:dyDescent="0.2">
      <c r="C33" s="81">
        <v>26</v>
      </c>
      <c r="D33" s="82"/>
      <c r="E33" s="83" t="str">
        <f>IF(D33="","",VLOOKUP(D33,#REF!,3,FALSE))</f>
        <v/>
      </c>
      <c r="F33" s="88" t="str">
        <f>IF(D33="","",VLOOKUP(D33,#REF!,4,FALSE))</f>
        <v/>
      </c>
      <c r="G33" s="92" t="str">
        <f>IF(D33="","",VLOOKUP(D33,#REF!,5,FALSE))</f>
        <v/>
      </c>
    </row>
    <row r="34" spans="3:7" ht="18.75" x14ac:dyDescent="0.2">
      <c r="C34" s="75">
        <v>27</v>
      </c>
      <c r="D34" s="76"/>
      <c r="E34" s="77" t="str">
        <f>IF(D34="","",VLOOKUP(D34,#REF!,3,FALSE))</f>
        <v/>
      </c>
      <c r="F34" s="86" t="str">
        <f>IF(D34="","",VLOOKUP(D34,#REF!,4,FALSE))</f>
        <v/>
      </c>
      <c r="G34" s="90" t="str">
        <f>IF(D34="","",VLOOKUP(D34,#REF!,5,FALSE))</f>
        <v/>
      </c>
    </row>
    <row r="35" spans="3:7" ht="18.75" x14ac:dyDescent="0.2">
      <c r="C35" s="75">
        <v>28</v>
      </c>
      <c r="D35" s="76"/>
      <c r="E35" s="77" t="str">
        <f>IF(D35="","",VLOOKUP(D35,#REF!,3,FALSE))</f>
        <v/>
      </c>
      <c r="F35" s="86" t="str">
        <f>IF(D35="","",VLOOKUP(D35,#REF!,4,FALSE))</f>
        <v/>
      </c>
      <c r="G35" s="90" t="str">
        <f>IF(D35="","",VLOOKUP(D35,#REF!,5,FALSE))</f>
        <v/>
      </c>
    </row>
    <row r="36" spans="3:7" ht="18.75" x14ac:dyDescent="0.2">
      <c r="C36" s="75">
        <v>29</v>
      </c>
      <c r="D36" s="76"/>
      <c r="E36" s="77" t="str">
        <f>IF(D36="","",VLOOKUP(D36,#REF!,3,FALSE))</f>
        <v/>
      </c>
      <c r="F36" s="86" t="str">
        <f>IF(D36="","",VLOOKUP(D36,#REF!,4,FALSE))</f>
        <v/>
      </c>
      <c r="G36" s="90" t="str">
        <f>IF(D36="","",VLOOKUP(D36,#REF!,5,FALSE))</f>
        <v/>
      </c>
    </row>
    <row r="37" spans="3:7" ht="19.5" thickBot="1" x14ac:dyDescent="0.25">
      <c r="C37" s="78">
        <v>30</v>
      </c>
      <c r="D37" s="79"/>
      <c r="E37" s="80" t="str">
        <f>IF(D37="","",VLOOKUP(D37,#REF!,3,FALSE))</f>
        <v/>
      </c>
      <c r="F37" s="87" t="str">
        <f>IF(D37="","",VLOOKUP(D37,#REF!,4,FALSE))</f>
        <v/>
      </c>
      <c r="G37" s="91" t="str">
        <f>IF(D37="","",VLOOKUP(D37,#REF!,5,FALSE))</f>
        <v/>
      </c>
    </row>
  </sheetData>
  <mergeCells count="7">
    <mergeCell ref="F7:G7"/>
    <mergeCell ref="F4:H5"/>
    <mergeCell ref="C2:G2"/>
    <mergeCell ref="C4:D4"/>
    <mergeCell ref="C5:D5"/>
    <mergeCell ref="E4:E5"/>
    <mergeCell ref="C3:D3"/>
  </mergeCells>
  <phoneticPr fontId="3"/>
  <pageMargins left="0.78700000000000003" right="0.78700000000000003" top="0.98399999999999999" bottom="0.73" header="0.51200000000000001" footer="0.51200000000000001"/>
  <pageSetup paperSize="9" orientation="portrait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workbookViewId="0">
      <selection activeCell="L13" sqref="L13"/>
    </sheetView>
  </sheetViews>
  <sheetFormatPr defaultRowHeight="13.5" x14ac:dyDescent="0.15"/>
  <cols>
    <col min="1" max="1" width="2.5" customWidth="1"/>
    <col min="2" max="2" width="4.5" customWidth="1"/>
    <col min="3" max="3" width="30.5" customWidth="1"/>
    <col min="4" max="4" width="11.875" customWidth="1"/>
    <col min="5" max="5" width="0.25" hidden="1" customWidth="1"/>
    <col min="6" max="6" width="9.875" customWidth="1"/>
    <col min="7" max="7" width="26" customWidth="1"/>
    <col min="8" max="8" width="6.125" customWidth="1"/>
  </cols>
  <sheetData>
    <row r="1" spans="1:10" ht="14.25" thickBot="1" x14ac:dyDescent="0.2"/>
    <row r="2" spans="1:10" x14ac:dyDescent="0.15">
      <c r="B2" s="1" t="s">
        <v>75</v>
      </c>
      <c r="C2" s="2" t="s">
        <v>76</v>
      </c>
      <c r="D2" s="2" t="s">
        <v>77</v>
      </c>
      <c r="E2" s="2"/>
      <c r="F2" s="2" t="s">
        <v>78</v>
      </c>
      <c r="G2" s="2" t="s">
        <v>79</v>
      </c>
      <c r="H2" s="320" t="s">
        <v>80</v>
      </c>
      <c r="I2" s="321"/>
      <c r="J2" s="3" t="s">
        <v>81</v>
      </c>
    </row>
    <row r="3" spans="1:10" ht="15" customHeight="1" x14ac:dyDescent="0.15">
      <c r="A3">
        <v>1</v>
      </c>
      <c r="B3" s="4">
        <v>11</v>
      </c>
      <c r="C3" s="5" t="s">
        <v>82</v>
      </c>
      <c r="D3" s="96" t="s">
        <v>222</v>
      </c>
      <c r="E3" s="6"/>
      <c r="F3" s="5" t="s">
        <v>158</v>
      </c>
      <c r="G3" s="7" t="s">
        <v>0</v>
      </c>
      <c r="H3" s="8" t="s">
        <v>159</v>
      </c>
      <c r="I3" s="9" t="s">
        <v>160</v>
      </c>
      <c r="J3" s="10" t="s">
        <v>1</v>
      </c>
    </row>
    <row r="4" spans="1:10" ht="15" customHeight="1" x14ac:dyDescent="0.15">
      <c r="B4" s="4">
        <v>12</v>
      </c>
      <c r="C4" s="5" t="s">
        <v>162</v>
      </c>
      <c r="D4" s="96" t="s">
        <v>207</v>
      </c>
      <c r="E4" s="6"/>
      <c r="F4" s="5" t="s">
        <v>163</v>
      </c>
      <c r="G4" s="7" t="s">
        <v>164</v>
      </c>
      <c r="H4" s="11" t="s">
        <v>165</v>
      </c>
      <c r="I4" s="9" t="s">
        <v>166</v>
      </c>
      <c r="J4" s="93" t="s">
        <v>167</v>
      </c>
    </row>
    <row r="5" spans="1:10" ht="15" customHeight="1" x14ac:dyDescent="0.15">
      <c r="A5">
        <v>2</v>
      </c>
      <c r="B5" s="4">
        <v>13</v>
      </c>
      <c r="C5" s="5" t="s">
        <v>83</v>
      </c>
      <c r="D5" s="96" t="s">
        <v>208</v>
      </c>
      <c r="E5" s="6"/>
      <c r="F5" s="5" t="s">
        <v>2</v>
      </c>
      <c r="G5" s="7" t="s">
        <v>3</v>
      </c>
      <c r="H5" s="8" t="s">
        <v>84</v>
      </c>
      <c r="I5" s="9" t="s">
        <v>85</v>
      </c>
      <c r="J5" s="10" t="s">
        <v>4</v>
      </c>
    </row>
    <row r="6" spans="1:10" ht="15" customHeight="1" x14ac:dyDescent="0.15">
      <c r="A6">
        <v>3</v>
      </c>
      <c r="B6" s="4">
        <v>14</v>
      </c>
      <c r="C6" s="5" t="s">
        <v>86</v>
      </c>
      <c r="D6" s="96" t="s">
        <v>209</v>
      </c>
      <c r="E6" s="6"/>
      <c r="F6" s="5" t="s">
        <v>5</v>
      </c>
      <c r="G6" s="7" t="s">
        <v>6</v>
      </c>
      <c r="H6" s="8" t="s">
        <v>141</v>
      </c>
      <c r="I6" s="9" t="s">
        <v>87</v>
      </c>
      <c r="J6" s="10" t="s">
        <v>7</v>
      </c>
    </row>
    <row r="7" spans="1:10" ht="15" customHeight="1" x14ac:dyDescent="0.15">
      <c r="A7">
        <v>4</v>
      </c>
      <c r="B7" s="4">
        <v>16</v>
      </c>
      <c r="C7" s="5" t="s">
        <v>88</v>
      </c>
      <c r="D7" s="96" t="s">
        <v>210</v>
      </c>
      <c r="E7" s="6"/>
      <c r="F7" s="5" t="s">
        <v>8</v>
      </c>
      <c r="G7" s="7" t="s">
        <v>9</v>
      </c>
      <c r="H7" s="8" t="s">
        <v>142</v>
      </c>
      <c r="I7" s="9" t="s">
        <v>143</v>
      </c>
      <c r="J7" s="10" t="s">
        <v>10</v>
      </c>
    </row>
    <row r="8" spans="1:10" ht="15" customHeight="1" x14ac:dyDescent="0.15">
      <c r="A8">
        <v>5</v>
      </c>
      <c r="B8" s="4">
        <v>17</v>
      </c>
      <c r="C8" s="5" t="s">
        <v>144</v>
      </c>
      <c r="D8" s="96"/>
      <c r="E8" s="6"/>
      <c r="F8" s="5" t="s">
        <v>11</v>
      </c>
      <c r="G8" s="7" t="s">
        <v>12</v>
      </c>
      <c r="H8" s="11" t="s">
        <v>13</v>
      </c>
      <c r="I8" s="9" t="s">
        <v>145</v>
      </c>
      <c r="J8" s="10" t="s">
        <v>14</v>
      </c>
    </row>
    <row r="9" spans="1:10" ht="15" customHeight="1" x14ac:dyDescent="0.15">
      <c r="A9">
        <v>6</v>
      </c>
      <c r="B9" s="4">
        <v>19</v>
      </c>
      <c r="C9" s="5" t="s">
        <v>89</v>
      </c>
      <c r="D9" s="96"/>
      <c r="E9" s="6"/>
      <c r="F9" s="5" t="s">
        <v>15</v>
      </c>
      <c r="G9" s="7" t="s">
        <v>16</v>
      </c>
      <c r="H9" s="11" t="s">
        <v>90</v>
      </c>
      <c r="I9" s="9" t="s">
        <v>91</v>
      </c>
      <c r="J9" s="10" t="s">
        <v>17</v>
      </c>
    </row>
    <row r="10" spans="1:10" ht="15" customHeight="1" x14ac:dyDescent="0.15">
      <c r="A10">
        <v>7</v>
      </c>
      <c r="B10" s="4">
        <v>21</v>
      </c>
      <c r="C10" s="5" t="s">
        <v>92</v>
      </c>
      <c r="D10" s="96"/>
      <c r="E10" s="6"/>
      <c r="F10" s="5" t="s">
        <v>18</v>
      </c>
      <c r="G10" s="7" t="s">
        <v>146</v>
      </c>
      <c r="H10" s="11" t="s">
        <v>13</v>
      </c>
      <c r="I10" s="9" t="s">
        <v>147</v>
      </c>
      <c r="J10" s="10" t="s">
        <v>19</v>
      </c>
    </row>
    <row r="11" spans="1:10" ht="15" customHeight="1" x14ac:dyDescent="0.15">
      <c r="A11">
        <v>8</v>
      </c>
      <c r="B11" s="4">
        <v>22</v>
      </c>
      <c r="C11" s="5" t="s">
        <v>93</v>
      </c>
      <c r="D11" s="96" t="s">
        <v>211</v>
      </c>
      <c r="E11" s="6"/>
      <c r="F11" s="5" t="s">
        <v>20</v>
      </c>
      <c r="G11" s="7" t="s">
        <v>21</v>
      </c>
      <c r="H11" s="11" t="s">
        <v>22</v>
      </c>
      <c r="I11" s="9" t="s">
        <v>94</v>
      </c>
      <c r="J11" s="10" t="s">
        <v>23</v>
      </c>
    </row>
    <row r="12" spans="1:10" ht="15" customHeight="1" x14ac:dyDescent="0.15">
      <c r="A12">
        <v>9</v>
      </c>
      <c r="B12" s="4">
        <v>23</v>
      </c>
      <c r="C12" s="5" t="s">
        <v>95</v>
      </c>
      <c r="D12" s="96" t="s">
        <v>212</v>
      </c>
      <c r="E12" s="6"/>
      <c r="F12" s="5" t="s">
        <v>24</v>
      </c>
      <c r="G12" s="7" t="s">
        <v>25</v>
      </c>
      <c r="H12" s="11" t="s">
        <v>22</v>
      </c>
      <c r="I12" s="9" t="s">
        <v>96</v>
      </c>
      <c r="J12" s="10" t="s">
        <v>26</v>
      </c>
    </row>
    <row r="13" spans="1:10" ht="15" customHeight="1" x14ac:dyDescent="0.15">
      <c r="A13">
        <v>10</v>
      </c>
      <c r="B13" s="4">
        <v>24</v>
      </c>
      <c r="C13" s="5" t="s">
        <v>97</v>
      </c>
      <c r="D13" s="96" t="s">
        <v>213</v>
      </c>
      <c r="E13" s="6"/>
      <c r="F13" s="5" t="s">
        <v>27</v>
      </c>
      <c r="G13" s="7" t="s">
        <v>28</v>
      </c>
      <c r="H13" s="11" t="s">
        <v>22</v>
      </c>
      <c r="I13" s="9" t="s">
        <v>98</v>
      </c>
      <c r="J13" s="10" t="s">
        <v>29</v>
      </c>
    </row>
    <row r="14" spans="1:10" ht="15" customHeight="1" x14ac:dyDescent="0.15">
      <c r="A14">
        <v>11</v>
      </c>
      <c r="B14" s="4">
        <v>25</v>
      </c>
      <c r="C14" s="5" t="s">
        <v>157</v>
      </c>
      <c r="D14" s="96" t="s">
        <v>214</v>
      </c>
      <c r="E14" s="6"/>
      <c r="F14" s="5" t="s">
        <v>30</v>
      </c>
      <c r="G14" s="7" t="s">
        <v>31</v>
      </c>
      <c r="H14" s="11" t="s">
        <v>22</v>
      </c>
      <c r="I14" s="9" t="s">
        <v>148</v>
      </c>
      <c r="J14" s="10" t="s">
        <v>32</v>
      </c>
    </row>
    <row r="15" spans="1:10" ht="15" customHeight="1" x14ac:dyDescent="0.15">
      <c r="A15">
        <v>12</v>
      </c>
      <c r="B15" s="4">
        <v>26</v>
      </c>
      <c r="C15" s="5" t="s">
        <v>99</v>
      </c>
      <c r="D15" s="96" t="s">
        <v>215</v>
      </c>
      <c r="E15" s="6"/>
      <c r="F15" s="5" t="s">
        <v>33</v>
      </c>
      <c r="G15" s="7" t="s">
        <v>34</v>
      </c>
      <c r="H15" s="11" t="s">
        <v>22</v>
      </c>
      <c r="I15" s="9" t="s">
        <v>100</v>
      </c>
      <c r="J15" s="10" t="s">
        <v>35</v>
      </c>
    </row>
    <row r="16" spans="1:10" ht="15" customHeight="1" x14ac:dyDescent="0.15">
      <c r="A16">
        <v>13</v>
      </c>
      <c r="B16" s="4">
        <v>27</v>
      </c>
      <c r="C16" s="5" t="s">
        <v>155</v>
      </c>
      <c r="D16" s="96" t="s">
        <v>216</v>
      </c>
      <c r="E16" s="6"/>
      <c r="F16" s="5" t="s">
        <v>36</v>
      </c>
      <c r="G16" s="7" t="s">
        <v>37</v>
      </c>
      <c r="H16" s="11" t="s">
        <v>22</v>
      </c>
      <c r="I16" s="9" t="s">
        <v>156</v>
      </c>
      <c r="J16" s="10" t="s">
        <v>38</v>
      </c>
    </row>
    <row r="17" spans="1:10" ht="15" customHeight="1" x14ac:dyDescent="0.15">
      <c r="A17">
        <v>14</v>
      </c>
      <c r="B17" s="4">
        <v>28</v>
      </c>
      <c r="C17" s="5" t="s">
        <v>101</v>
      </c>
      <c r="D17" s="96" t="s">
        <v>188</v>
      </c>
      <c r="E17" s="6"/>
      <c r="F17" s="5" t="s">
        <v>39</v>
      </c>
      <c r="G17" s="7" t="s">
        <v>40</v>
      </c>
      <c r="H17" s="11" t="s">
        <v>22</v>
      </c>
      <c r="I17" s="9" t="s">
        <v>102</v>
      </c>
      <c r="J17" s="10" t="s">
        <v>41</v>
      </c>
    </row>
    <row r="18" spans="1:10" ht="15" customHeight="1" x14ac:dyDescent="0.15">
      <c r="A18">
        <v>15</v>
      </c>
      <c r="B18" s="4">
        <v>29</v>
      </c>
      <c r="C18" s="5" t="s">
        <v>103</v>
      </c>
      <c r="D18" s="96" t="s">
        <v>217</v>
      </c>
      <c r="E18" s="6"/>
      <c r="F18" s="5" t="s">
        <v>42</v>
      </c>
      <c r="G18" s="7" t="s">
        <v>43</v>
      </c>
      <c r="H18" s="11" t="s">
        <v>22</v>
      </c>
      <c r="I18" s="9" t="s">
        <v>104</v>
      </c>
      <c r="J18" s="10" t="s">
        <v>44</v>
      </c>
    </row>
    <row r="19" spans="1:10" ht="15" customHeight="1" x14ac:dyDescent="0.15">
      <c r="A19">
        <v>16</v>
      </c>
      <c r="B19" s="4">
        <v>30</v>
      </c>
      <c r="C19" s="5" t="s">
        <v>105</v>
      </c>
      <c r="D19" s="96" t="s">
        <v>218</v>
      </c>
      <c r="E19" s="6"/>
      <c r="F19" s="5" t="s">
        <v>45</v>
      </c>
      <c r="G19" s="7" t="s">
        <v>46</v>
      </c>
      <c r="H19" s="11" t="s">
        <v>13</v>
      </c>
      <c r="I19" s="9" t="s">
        <v>106</v>
      </c>
      <c r="J19" s="10" t="s">
        <v>47</v>
      </c>
    </row>
    <row r="20" spans="1:10" ht="15" customHeight="1" x14ac:dyDescent="0.15">
      <c r="A20">
        <v>18</v>
      </c>
      <c r="B20" s="4">
        <v>32</v>
      </c>
      <c r="C20" s="5" t="s">
        <v>161</v>
      </c>
      <c r="D20" s="96" t="s">
        <v>192</v>
      </c>
      <c r="E20" s="6"/>
      <c r="F20" s="5" t="s">
        <v>48</v>
      </c>
      <c r="G20" s="7" t="s">
        <v>49</v>
      </c>
      <c r="H20" s="11" t="s">
        <v>22</v>
      </c>
      <c r="I20" s="9" t="s">
        <v>107</v>
      </c>
      <c r="J20" s="10" t="s">
        <v>50</v>
      </c>
    </row>
    <row r="21" spans="1:10" ht="15" customHeight="1" x14ac:dyDescent="0.15">
      <c r="A21">
        <v>19</v>
      </c>
      <c r="B21" s="4">
        <v>33</v>
      </c>
      <c r="C21" s="5" t="s">
        <v>108</v>
      </c>
      <c r="D21" s="96" t="s">
        <v>189</v>
      </c>
      <c r="E21" s="6"/>
      <c r="F21" s="5" t="s">
        <v>51</v>
      </c>
      <c r="G21" s="7" t="s">
        <v>52</v>
      </c>
      <c r="H21" s="11" t="s">
        <v>22</v>
      </c>
      <c r="I21" s="9" t="s">
        <v>109</v>
      </c>
      <c r="J21" s="10" t="s">
        <v>53</v>
      </c>
    </row>
    <row r="22" spans="1:10" ht="15" customHeight="1" x14ac:dyDescent="0.15">
      <c r="A22">
        <v>20</v>
      </c>
      <c r="B22" s="4">
        <v>34</v>
      </c>
      <c r="C22" s="5" t="s">
        <v>110</v>
      </c>
      <c r="D22" s="96" t="s">
        <v>190</v>
      </c>
      <c r="E22" s="6"/>
      <c r="F22" s="5" t="s">
        <v>54</v>
      </c>
      <c r="G22" s="7" t="s">
        <v>55</v>
      </c>
      <c r="H22" s="11" t="s">
        <v>22</v>
      </c>
      <c r="I22" s="9" t="s">
        <v>111</v>
      </c>
      <c r="J22" s="10" t="s">
        <v>56</v>
      </c>
    </row>
    <row r="23" spans="1:10" ht="15" customHeight="1" x14ac:dyDescent="0.15">
      <c r="A23">
        <v>21</v>
      </c>
      <c r="B23" s="4">
        <v>35</v>
      </c>
      <c r="C23" s="5" t="s">
        <v>112</v>
      </c>
      <c r="D23" s="96" t="s">
        <v>219</v>
      </c>
      <c r="E23" s="6"/>
      <c r="F23" s="5" t="s">
        <v>57</v>
      </c>
      <c r="G23" s="7" t="s">
        <v>58</v>
      </c>
      <c r="H23" s="11" t="s">
        <v>13</v>
      </c>
      <c r="I23" s="9" t="s">
        <v>113</v>
      </c>
      <c r="J23" s="10" t="s">
        <v>59</v>
      </c>
    </row>
    <row r="24" spans="1:10" ht="15" customHeight="1" x14ac:dyDescent="0.15">
      <c r="B24" s="4">
        <v>36</v>
      </c>
      <c r="C24" s="5" t="s">
        <v>168</v>
      </c>
      <c r="D24" s="96" t="s">
        <v>193</v>
      </c>
      <c r="E24" s="6"/>
      <c r="F24" s="5" t="s">
        <v>169</v>
      </c>
      <c r="G24" s="7" t="s">
        <v>170</v>
      </c>
      <c r="H24" s="11" t="s">
        <v>171</v>
      </c>
      <c r="I24" s="94" t="s">
        <v>172</v>
      </c>
      <c r="J24" s="93" t="s">
        <v>173</v>
      </c>
    </row>
    <row r="25" spans="1:10" ht="15" customHeight="1" x14ac:dyDescent="0.15">
      <c r="A25">
        <v>22</v>
      </c>
      <c r="B25" s="4">
        <v>41</v>
      </c>
      <c r="C25" s="5" t="s">
        <v>114</v>
      </c>
      <c r="D25" s="96" t="s">
        <v>223</v>
      </c>
      <c r="E25" s="6"/>
      <c r="F25" s="5" t="s">
        <v>60</v>
      </c>
      <c r="G25" s="7" t="s">
        <v>61</v>
      </c>
      <c r="H25" s="11" t="s">
        <v>62</v>
      </c>
      <c r="I25" s="9" t="s">
        <v>115</v>
      </c>
      <c r="J25" s="10" t="s">
        <v>63</v>
      </c>
    </row>
    <row r="26" spans="1:10" ht="15" customHeight="1" x14ac:dyDescent="0.15">
      <c r="A26">
        <v>23</v>
      </c>
      <c r="B26" s="4">
        <v>42</v>
      </c>
      <c r="C26" s="5" t="s">
        <v>194</v>
      </c>
      <c r="D26" s="96" t="s">
        <v>220</v>
      </c>
      <c r="E26" s="6"/>
      <c r="F26" s="5" t="s">
        <v>195</v>
      </c>
      <c r="G26" s="7" t="s">
        <v>196</v>
      </c>
      <c r="H26" s="11" t="s">
        <v>62</v>
      </c>
      <c r="I26" s="9" t="s">
        <v>197</v>
      </c>
      <c r="J26" s="10" t="s">
        <v>198</v>
      </c>
    </row>
    <row r="27" spans="1:10" ht="15" customHeight="1" x14ac:dyDescent="0.15">
      <c r="A27">
        <v>24</v>
      </c>
      <c r="B27" s="4">
        <v>43</v>
      </c>
      <c r="C27" s="5" t="s">
        <v>116</v>
      </c>
      <c r="D27" s="96"/>
      <c r="E27" s="6"/>
      <c r="F27" s="5" t="s">
        <v>64</v>
      </c>
      <c r="G27" s="7" t="s">
        <v>65</v>
      </c>
      <c r="H27" s="11" t="s">
        <v>62</v>
      </c>
      <c r="I27" s="9" t="s">
        <v>117</v>
      </c>
      <c r="J27" s="10" t="s">
        <v>66</v>
      </c>
    </row>
    <row r="28" spans="1:10" ht="15" customHeight="1" x14ac:dyDescent="0.15">
      <c r="B28" s="4">
        <v>44</v>
      </c>
      <c r="C28" s="5" t="s">
        <v>181</v>
      </c>
      <c r="D28" s="96"/>
      <c r="E28" s="6"/>
      <c r="F28" s="5" t="s">
        <v>183</v>
      </c>
      <c r="G28" s="7" t="s">
        <v>182</v>
      </c>
      <c r="H28" s="11" t="s">
        <v>174</v>
      </c>
      <c r="I28" s="9" t="s">
        <v>184</v>
      </c>
      <c r="J28" s="95" t="s">
        <v>186</v>
      </c>
    </row>
    <row r="29" spans="1:10" ht="15" customHeight="1" x14ac:dyDescent="0.15">
      <c r="A29">
        <v>25</v>
      </c>
      <c r="B29" s="4">
        <v>45</v>
      </c>
      <c r="C29" s="5" t="s">
        <v>118</v>
      </c>
      <c r="D29" s="96" t="s">
        <v>221</v>
      </c>
      <c r="E29" s="6"/>
      <c r="F29" s="5" t="s">
        <v>67</v>
      </c>
      <c r="G29" s="7" t="s">
        <v>68</v>
      </c>
      <c r="H29" s="11" t="s">
        <v>62</v>
      </c>
      <c r="I29" s="9" t="s">
        <v>149</v>
      </c>
      <c r="J29" s="10" t="s">
        <v>185</v>
      </c>
    </row>
    <row r="30" spans="1:10" ht="15" customHeight="1" x14ac:dyDescent="0.15">
      <c r="A30">
        <v>26</v>
      </c>
      <c r="B30" s="4">
        <v>46</v>
      </c>
      <c r="C30" s="5" t="s">
        <v>119</v>
      </c>
      <c r="D30" s="96" t="s">
        <v>187</v>
      </c>
      <c r="E30" s="6"/>
      <c r="F30" s="5" t="s">
        <v>69</v>
      </c>
      <c r="G30" s="7" t="s">
        <v>70</v>
      </c>
      <c r="H30" s="11" t="s">
        <v>62</v>
      </c>
      <c r="I30" s="9" t="s">
        <v>120</v>
      </c>
      <c r="J30" s="10" t="s">
        <v>71</v>
      </c>
    </row>
    <row r="31" spans="1:10" ht="15" customHeight="1" x14ac:dyDescent="0.15">
      <c r="A31">
        <v>27</v>
      </c>
      <c r="B31" s="4">
        <v>47</v>
      </c>
      <c r="C31" s="5" t="s">
        <v>121</v>
      </c>
      <c r="D31" s="96" t="s">
        <v>191</v>
      </c>
      <c r="E31" s="6"/>
      <c r="F31" s="5" t="s">
        <v>72</v>
      </c>
      <c r="G31" s="7" t="s">
        <v>73</v>
      </c>
      <c r="H31" s="11" t="s">
        <v>62</v>
      </c>
      <c r="I31" s="9" t="s">
        <v>122</v>
      </c>
      <c r="J31" s="10" t="s">
        <v>74</v>
      </c>
    </row>
    <row r="32" spans="1:10" ht="15" customHeight="1" x14ac:dyDescent="0.15">
      <c r="A32">
        <v>28</v>
      </c>
      <c r="B32" s="4">
        <v>48</v>
      </c>
      <c r="C32" s="5" t="s">
        <v>175</v>
      </c>
      <c r="D32" s="96"/>
      <c r="E32" s="6"/>
      <c r="F32" s="5" t="s">
        <v>176</v>
      </c>
      <c r="G32" s="7" t="s">
        <v>177</v>
      </c>
      <c r="H32" s="11" t="s">
        <v>178</v>
      </c>
      <c r="I32" s="94" t="s">
        <v>179</v>
      </c>
      <c r="J32" s="93" t="s">
        <v>180</v>
      </c>
    </row>
    <row r="33" spans="2:10" ht="15" customHeight="1" thickBot="1" x14ac:dyDescent="0.2">
      <c r="B33" s="12">
        <v>49</v>
      </c>
      <c r="C33" s="13" t="s">
        <v>200</v>
      </c>
      <c r="D33" s="97" t="s">
        <v>206</v>
      </c>
      <c r="E33" s="14"/>
      <c r="F33" s="13" t="s">
        <v>202</v>
      </c>
      <c r="G33" s="15" t="s">
        <v>201</v>
      </c>
      <c r="H33" s="16" t="s">
        <v>203</v>
      </c>
      <c r="I33" s="17" t="s">
        <v>204</v>
      </c>
      <c r="J33" s="18" t="s">
        <v>205</v>
      </c>
    </row>
  </sheetData>
  <mergeCells count="1">
    <mergeCell ref="H2:I2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登録名簿（高体連・協会用）</vt:lpstr>
      <vt:lpstr>登録名簿（高体連）</vt:lpstr>
      <vt:lpstr>前期審判講習会受講名簿</vt:lpstr>
      <vt:lpstr>後期審判講習会受講名簿</vt:lpstr>
      <vt:lpstr>学校情報</vt:lpstr>
      <vt:lpstr>後期審判講習会受講名簿!Print_Area</vt:lpstr>
      <vt:lpstr>前期審判講習会受講名簿!Print_Area</vt:lpstr>
      <vt:lpstr>'登録名簿（高体連）'!Print_Area</vt:lpstr>
      <vt:lpstr>'登録名簿（高体連・協会用）'!Print_Area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有磯高等学校</dc:creator>
  <cp:lastModifiedBy>Administrator</cp:lastModifiedBy>
  <cp:lastPrinted>2024-04-11T05:23:41Z</cp:lastPrinted>
  <dcterms:created xsi:type="dcterms:W3CDTF">2004-04-23T03:13:26Z</dcterms:created>
  <dcterms:modified xsi:type="dcterms:W3CDTF">2024-04-19T01:39:47Z</dcterms:modified>
</cp:coreProperties>
</file>